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32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<sst xmlns="http://schemas.openxmlformats.org/spreadsheetml/2006/main" count="236" uniqueCount="137">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</sst>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view="pageLayout" zoomScaleNormal="75" workbookViewId="0" topLeftCell="A1">
      <selection activeCell="C6" sqref="C6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39" t="s">
        <v>133</v>
      </c>
      <c r="C5" s="40">
        <v>2022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3.5">
      <c r="A8" s="42"/>
      <c r="B8" s="46" t="s">
        <v>8</v>
      </c>
      <c r="C8" s="7">
        <v>29485498.55</v>
      </c>
      <c r="D8" s="45"/>
      <c r="E8" s="6"/>
      <c r="F8" s="6"/>
    </row>
    <row r="9" spans="1:6" ht="13.5">
      <c r="A9" s="42"/>
      <c r="B9" s="48" t="s">
        <v>10</v>
      </c>
      <c r="C9" s="7">
        <v>277790990.78</v>
      </c>
      <c r="D9" s="45"/>
      <c r="E9" s="6"/>
      <c r="F9" s="6"/>
    </row>
    <row r="10" spans="1:6" ht="13.5">
      <c r="A10" s="42"/>
      <c r="B10" s="48" t="s">
        <v>11</v>
      </c>
      <c r="C10" s="7">
        <v>127785084.84</v>
      </c>
      <c r="D10" s="45"/>
      <c r="E10" s="6"/>
      <c r="F10" s="6"/>
    </row>
    <row r="11" spans="1:6" ht="13.5">
      <c r="A11" s="42"/>
      <c r="B11" s="48" t="s">
        <v>12</v>
      </c>
      <c r="C11" s="7"/>
      <c r="D11" s="7">
        <v>189999027.76</v>
      </c>
      <c r="E11" s="6"/>
      <c r="F11" s="6"/>
    </row>
    <row r="12" spans="1:6" ht="13.5">
      <c r="A12" s="42"/>
      <c r="B12" s="49"/>
      <c r="C12" s="7"/>
      <c r="D12" s="45"/>
      <c r="E12" s="6"/>
      <c r="F12" s="6"/>
    </row>
    <row r="13" spans="1:6" ht="13.5">
      <c r="A13" s="50" t="s">
        <v>13</v>
      </c>
      <c r="B13" s="48" t="s">
        <v>14</v>
      </c>
      <c r="C13" s="44"/>
      <c r="D13" s="45"/>
      <c r="E13" s="6"/>
      <c r="F13" s="6"/>
    </row>
    <row r="14" spans="1:6" ht="13.5">
      <c r="A14" s="51">
        <v>10101</v>
      </c>
      <c r="B14" s="52" t="s">
        <v>15</v>
      </c>
      <c r="C14" s="7">
        <v>450734289.74</v>
      </c>
      <c r="D14" s="7">
        <v>438428115.39</v>
      </c>
      <c r="E14" s="8"/>
      <c r="F14" s="8"/>
    </row>
    <row r="15" spans="1:6" ht="13.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3.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3.5">
      <c r="A17" s="51">
        <v>10104</v>
      </c>
      <c r="B17" s="52" t="s">
        <v>18</v>
      </c>
      <c r="C17" s="7">
        <v>0</v>
      </c>
      <c r="D17" s="7">
        <v>2775.94</v>
      </c>
      <c r="E17" s="8"/>
      <c r="F17" s="8"/>
    </row>
    <row r="18" spans="1:6" ht="13.5">
      <c r="A18" s="51">
        <v>10301</v>
      </c>
      <c r="B18" s="52" t="s">
        <v>19</v>
      </c>
      <c r="C18" s="7">
        <v>136477649.73</v>
      </c>
      <c r="D18" s="7">
        <v>139907942.75</v>
      </c>
      <c r="E18" s="8"/>
      <c r="F18" s="8"/>
    </row>
    <row r="19" spans="1:6" ht="13.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4.25">
      <c r="A20" s="59">
        <v>10000</v>
      </c>
      <c r="B20" s="10" t="s">
        <v>21</v>
      </c>
      <c r="C20" s="11">
        <f>SUM(C14:C19)</f>
        <v>587211939.47</v>
      </c>
      <c r="D20" s="11">
        <f>SUM(D14:D19)</f>
        <v>578338834.0799999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4" t="s">
        <v>22</v>
      </c>
      <c r="B22" s="48" t="s">
        <v>23</v>
      </c>
      <c r="C22" s="7"/>
      <c r="D22" s="45"/>
      <c r="E22" s="6"/>
      <c r="F22" s="6"/>
    </row>
    <row r="23" spans="1:6" ht="13.5">
      <c r="A23" s="51">
        <v>20101</v>
      </c>
      <c r="B23" s="52" t="s">
        <v>24</v>
      </c>
      <c r="C23" s="7">
        <v>89548717.87</v>
      </c>
      <c r="D23" s="7">
        <v>80217771.15</v>
      </c>
      <c r="E23" s="8"/>
      <c r="F23" s="8"/>
    </row>
    <row r="24" spans="1:6" ht="13.5">
      <c r="A24" s="56">
        <v>20102</v>
      </c>
      <c r="B24" s="55" t="s">
        <v>25</v>
      </c>
      <c r="C24" s="7">
        <v>28829.5</v>
      </c>
      <c r="D24" s="7">
        <v>28829.5</v>
      </c>
      <c r="E24" s="8"/>
      <c r="F24" s="8"/>
    </row>
    <row r="25" spans="1:6" ht="13.5">
      <c r="A25" s="51">
        <v>20103</v>
      </c>
      <c r="B25" s="52" t="s">
        <v>26</v>
      </c>
      <c r="C25" s="7">
        <v>2951714.34</v>
      </c>
      <c r="D25" s="7">
        <v>2717728.91</v>
      </c>
      <c r="E25" s="8"/>
      <c r="F25" s="8"/>
    </row>
    <row r="26" spans="1:6" ht="13.5">
      <c r="A26" s="51">
        <v>20104</v>
      </c>
      <c r="B26" s="52" t="s">
        <v>27</v>
      </c>
      <c r="C26" s="7">
        <v>2872115.57</v>
      </c>
      <c r="D26" s="7">
        <v>1868507.43</v>
      </c>
      <c r="E26" s="8"/>
      <c r="F26" s="8"/>
    </row>
    <row r="27" spans="1:6" ht="13.5">
      <c r="A27" s="51">
        <v>20105</v>
      </c>
      <c r="B27" s="52" t="s">
        <v>28</v>
      </c>
      <c r="C27" s="7">
        <v>851980.15</v>
      </c>
      <c r="D27" s="7">
        <v>759027.38</v>
      </c>
      <c r="E27" s="8"/>
      <c r="F27" s="8"/>
    </row>
    <row r="28" spans="1:6" ht="14.25">
      <c r="A28" s="57">
        <v>20000</v>
      </c>
      <c r="B28" s="15" t="s">
        <v>29</v>
      </c>
      <c r="C28" s="16">
        <f>SUM(C23:C27)</f>
        <v>96253357.43</v>
      </c>
      <c r="D28" s="16">
        <f>SUM(D23:D27)</f>
        <v>85591864.37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8" t="s">
        <v>30</v>
      </c>
      <c r="B30" s="48" t="s">
        <v>31</v>
      </c>
      <c r="C30" s="7"/>
      <c r="D30" s="7"/>
      <c r="E30" s="8"/>
      <c r="F30" s="8"/>
    </row>
    <row r="31" spans="1:6" ht="13.5">
      <c r="A31" s="51">
        <v>30100</v>
      </c>
      <c r="B31" s="52" t="s">
        <v>32</v>
      </c>
      <c r="C31" s="7">
        <v>81895491.3</v>
      </c>
      <c r="D31" s="7">
        <v>80423107.7</v>
      </c>
      <c r="E31" s="8"/>
      <c r="F31" s="8"/>
    </row>
    <row r="32" spans="1:6" ht="13.5">
      <c r="A32" s="56">
        <v>30200</v>
      </c>
      <c r="B32" s="55" t="s">
        <v>33</v>
      </c>
      <c r="C32" s="7">
        <v>79811968.86</v>
      </c>
      <c r="D32" s="7">
        <v>42677085.5</v>
      </c>
      <c r="E32" s="8"/>
      <c r="F32" s="8"/>
    </row>
    <row r="33" spans="1:6" ht="13.5">
      <c r="A33" s="56">
        <v>30300</v>
      </c>
      <c r="B33" s="55" t="s">
        <v>34</v>
      </c>
      <c r="C33" s="7">
        <v>1600875.05</v>
      </c>
      <c r="D33" s="7">
        <v>1536177.47</v>
      </c>
      <c r="E33" s="8"/>
      <c r="F33" s="8"/>
    </row>
    <row r="34" spans="1:6" ht="13.5">
      <c r="A34" s="56">
        <v>30400</v>
      </c>
      <c r="B34" s="55" t="s">
        <v>35</v>
      </c>
      <c r="C34" s="7">
        <v>20872655</v>
      </c>
      <c r="D34" s="7">
        <v>12372655</v>
      </c>
      <c r="E34" s="8"/>
      <c r="F34" s="8"/>
    </row>
    <row r="35" spans="1:6" ht="13.5">
      <c r="A35" s="51">
        <v>30500</v>
      </c>
      <c r="B35" s="52" t="s">
        <v>36</v>
      </c>
      <c r="C35" s="7">
        <v>20624545.26</v>
      </c>
      <c r="D35" s="7">
        <v>21267436.91</v>
      </c>
      <c r="E35" s="8"/>
      <c r="F35" s="8"/>
    </row>
    <row r="36" spans="1:6" ht="14.25">
      <c r="A36" s="59">
        <v>30000</v>
      </c>
      <c r="B36" s="10" t="s">
        <v>37</v>
      </c>
      <c r="C36" s="11">
        <f>SUM(C31:C35)</f>
        <v>204805535.47</v>
      </c>
      <c r="D36" s="11">
        <f>SUM(D31:D35)</f>
        <v>158276462.58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8" t="s">
        <v>38</v>
      </c>
      <c r="B38" s="46" t="s">
        <v>39</v>
      </c>
      <c r="C38" s="17"/>
      <c r="D38" s="18"/>
      <c r="E38" s="6"/>
      <c r="F38" s="6"/>
    </row>
    <row r="39" spans="1:6" ht="13.5">
      <c r="A39" s="51">
        <v>40100</v>
      </c>
      <c r="B39" s="52" t="s">
        <v>40</v>
      </c>
      <c r="C39" s="7">
        <v>0</v>
      </c>
      <c r="D39" s="7">
        <v>0</v>
      </c>
      <c r="E39" s="8"/>
      <c r="F39" s="8"/>
    </row>
    <row r="40" spans="1:6" ht="13.5">
      <c r="A40" s="51">
        <v>40200</v>
      </c>
      <c r="B40" s="52" t="s">
        <v>41</v>
      </c>
      <c r="C40" s="7">
        <v>156502906.53</v>
      </c>
      <c r="D40" s="7">
        <v>155235580.89</v>
      </c>
      <c r="E40" s="8"/>
      <c r="F40" s="8"/>
    </row>
    <row r="41" spans="1:6" ht="13.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3.5">
      <c r="A42" s="51">
        <v>40400</v>
      </c>
      <c r="B42" s="52" t="s">
        <v>43</v>
      </c>
      <c r="C42" s="7">
        <v>16504347.36</v>
      </c>
      <c r="D42" s="7">
        <v>14951995.49</v>
      </c>
      <c r="E42" s="8"/>
      <c r="F42" s="8"/>
    </row>
    <row r="43" spans="1:6" ht="13.5">
      <c r="A43" s="56">
        <v>40500</v>
      </c>
      <c r="B43" s="55" t="s">
        <v>44</v>
      </c>
      <c r="C43" s="7">
        <v>7118361.62</v>
      </c>
      <c r="D43" s="7">
        <v>7262301.43</v>
      </c>
      <c r="E43" s="8"/>
      <c r="F43" s="8"/>
    </row>
    <row r="44" spans="1:6" ht="14.25">
      <c r="A44" s="59">
        <v>40000</v>
      </c>
      <c r="B44" s="10" t="s">
        <v>45</v>
      </c>
      <c r="C44" s="11">
        <f>SUM(C39:C43)</f>
        <v>180125615.51</v>
      </c>
      <c r="D44" s="11">
        <f>SUM(D39:D43)</f>
        <v>177449877.81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8" t="s">
        <v>46</v>
      </c>
      <c r="B46" s="46" t="s">
        <v>47</v>
      </c>
      <c r="C46" s="17"/>
      <c r="D46" s="18"/>
      <c r="E46" s="6"/>
      <c r="F46" s="6"/>
    </row>
    <row r="47" spans="1:6" ht="13.5">
      <c r="A47" s="51">
        <v>50100</v>
      </c>
      <c r="B47" s="52" t="s">
        <v>48</v>
      </c>
      <c r="C47" s="7">
        <v>17430</v>
      </c>
      <c r="D47" s="7">
        <v>27430</v>
      </c>
      <c r="E47" s="8"/>
      <c r="F47" s="8"/>
    </row>
    <row r="48" spans="1:6" ht="13.5">
      <c r="A48" s="51">
        <v>50200</v>
      </c>
      <c r="B48" s="52" t="s">
        <v>49</v>
      </c>
      <c r="C48" s="7">
        <v>400000</v>
      </c>
      <c r="D48" s="7">
        <v>0</v>
      </c>
      <c r="E48" s="8"/>
      <c r="F48" s="8"/>
    </row>
    <row r="49" spans="1:6" ht="13.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3.5">
      <c r="A50" s="51">
        <v>50400</v>
      </c>
      <c r="B50" s="52" t="s">
        <v>51</v>
      </c>
      <c r="C50" s="7">
        <v>28547825.51</v>
      </c>
      <c r="D50" s="7">
        <v>12666590.42</v>
      </c>
      <c r="E50" s="8"/>
      <c r="F50" s="8"/>
    </row>
    <row r="51" spans="1:6" ht="14.25">
      <c r="A51" s="59">
        <v>50000</v>
      </c>
      <c r="B51" s="10" t="s">
        <v>52</v>
      </c>
      <c r="C51" s="11">
        <f>SUM(C47:C50)</f>
        <v>28965255.51</v>
      </c>
      <c r="D51" s="11">
        <f>SUM(D47:D50)</f>
        <v>12694020.42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8" t="s">
        <v>53</v>
      </c>
      <c r="B53" s="46" t="s">
        <v>54</v>
      </c>
      <c r="C53" s="17"/>
      <c r="D53" s="18"/>
      <c r="E53" s="6"/>
      <c r="F53" s="6"/>
    </row>
    <row r="54" spans="1:6" ht="13.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3.5">
      <c r="A55" s="51">
        <v>60200</v>
      </c>
      <c r="B55" s="52" t="s">
        <v>49</v>
      </c>
      <c r="C55" s="7">
        <v>1134998.64</v>
      </c>
      <c r="D55" s="7">
        <v>1134998.64</v>
      </c>
      <c r="E55" s="8"/>
      <c r="F55" s="8"/>
    </row>
    <row r="56" spans="1:6" ht="13.5">
      <c r="A56" s="51">
        <v>60300</v>
      </c>
      <c r="B56" s="52" t="s">
        <v>50</v>
      </c>
      <c r="C56" s="7">
        <v>31528198.35</v>
      </c>
      <c r="D56" s="7">
        <v>50344854.59</v>
      </c>
      <c r="E56" s="8"/>
      <c r="F56" s="8"/>
    </row>
    <row r="57" spans="1:6" ht="13.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4.25">
      <c r="A58" s="59">
        <v>60000</v>
      </c>
      <c r="B58" s="10" t="s">
        <v>55</v>
      </c>
      <c r="C58" s="11">
        <f>SUM(C54:C57)</f>
        <v>32663196.990000002</v>
      </c>
      <c r="D58" s="11">
        <f>SUM(D54:D57)</f>
        <v>51479853.230000004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8" t="s">
        <v>56</v>
      </c>
      <c r="B60" s="46" t="s">
        <v>57</v>
      </c>
      <c r="C60" s="17"/>
      <c r="D60" s="18"/>
      <c r="E60" s="6"/>
      <c r="F60" s="6"/>
    </row>
    <row r="61" spans="1:6" ht="13.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4.2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8" t="s">
        <v>60</v>
      </c>
      <c r="B64" s="46" t="s">
        <v>61</v>
      </c>
      <c r="C64" s="17"/>
      <c r="D64" s="18"/>
      <c r="E64" s="6"/>
      <c r="F64" s="6"/>
    </row>
    <row r="65" spans="1:6" ht="13.5">
      <c r="A65" s="51">
        <v>90100</v>
      </c>
      <c r="B65" s="52" t="s">
        <v>62</v>
      </c>
      <c r="C65" s="7">
        <v>301379088.84</v>
      </c>
      <c r="D65" s="7">
        <v>301503348.92</v>
      </c>
      <c r="E65" s="8"/>
      <c r="F65" s="8"/>
    </row>
    <row r="66" spans="1:6" ht="13.5">
      <c r="A66" s="51">
        <v>90200</v>
      </c>
      <c r="B66" s="52" t="s">
        <v>63</v>
      </c>
      <c r="C66" s="7">
        <v>4074849.25</v>
      </c>
      <c r="D66" s="7">
        <v>3641584.72</v>
      </c>
      <c r="E66" s="8"/>
      <c r="F66" s="8"/>
    </row>
    <row r="67" spans="1:6" ht="14.25">
      <c r="A67" s="53">
        <v>90000</v>
      </c>
      <c r="B67" s="10" t="s">
        <v>64</v>
      </c>
      <c r="C67" s="11">
        <f>SUM(C65:C66)</f>
        <v>305453938.09</v>
      </c>
      <c r="D67" s="11">
        <f>SUM(D65:D66)</f>
        <v>305144933.64000005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1435478838.47</v>
      </c>
      <c r="D68" s="20">
        <f>+D20+D28+D36+D44+D51+D58+D62+D67</f>
        <v>1368975846.1299999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1870540412.6399999</v>
      </c>
      <c r="D69" s="20">
        <f>+D68+D11</f>
        <v>1558974873.8899999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70" zoomScaleNormal="70" zoomScalePageLayoutView="0" workbookViewId="0" topLeftCell="A43">
      <selection activeCell="A4" sqref="A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">
      <c r="B1" s="3"/>
      <c r="C1" s="3"/>
    </row>
    <row r="3" spans="3:6" ht="12.75">
      <c r="C3" s="77" t="s">
        <v>6</v>
      </c>
      <c r="D3" s="77"/>
      <c r="E3" s="77"/>
      <c r="F3" s="77"/>
    </row>
    <row r="4" ht="18">
      <c r="B4" s="3" t="s">
        <v>134</v>
      </c>
    </row>
    <row r="5" spans="2:7" ht="18">
      <c r="B5" s="39"/>
      <c r="C5" s="39" t="s">
        <v>133</v>
      </c>
      <c r="D5" s="3">
        <f>Entrate!C5</f>
        <v>2022</v>
      </c>
      <c r="G5" s="3"/>
    </row>
    <row r="6" spans="2:7" ht="18">
      <c r="B6" s="3"/>
      <c r="G6" s="3"/>
    </row>
    <row r="7" spans="1:75" ht="12.75">
      <c r="A7" s="74"/>
      <c r="B7" s="100" t="s">
        <v>136</v>
      </c>
      <c r="C7" s="97">
        <v>1</v>
      </c>
      <c r="D7" s="95"/>
      <c r="E7" s="96"/>
      <c r="F7" s="97">
        <v>2</v>
      </c>
      <c r="G7" s="95"/>
      <c r="H7" s="96"/>
      <c r="I7" s="97">
        <v>3</v>
      </c>
      <c r="J7" s="95"/>
      <c r="K7" s="96"/>
      <c r="L7" s="97">
        <v>4</v>
      </c>
      <c r="M7" s="95"/>
      <c r="N7" s="96"/>
      <c r="O7" s="97">
        <v>5</v>
      </c>
      <c r="P7" s="95"/>
      <c r="Q7" s="96"/>
      <c r="R7" s="97">
        <v>6</v>
      </c>
      <c r="S7" s="95"/>
      <c r="T7" s="96"/>
      <c r="U7" s="97">
        <v>7</v>
      </c>
      <c r="V7" s="95"/>
      <c r="W7" s="96"/>
      <c r="X7" s="97">
        <v>8</v>
      </c>
      <c r="Y7" s="95"/>
      <c r="Z7" s="96"/>
      <c r="AA7" s="97">
        <v>9</v>
      </c>
      <c r="AB7" s="95"/>
      <c r="AC7" s="96"/>
      <c r="AD7" s="97">
        <v>10</v>
      </c>
      <c r="AE7" s="95"/>
      <c r="AF7" s="96"/>
      <c r="AG7" s="95">
        <v>11</v>
      </c>
      <c r="AH7" s="95"/>
      <c r="AI7" s="96"/>
      <c r="AJ7" s="97">
        <v>12</v>
      </c>
      <c r="AK7" s="95"/>
      <c r="AL7" s="96"/>
      <c r="AM7" s="97">
        <v>13</v>
      </c>
      <c r="AN7" s="95"/>
      <c r="AO7" s="96"/>
      <c r="AP7" s="97">
        <v>14</v>
      </c>
      <c r="AQ7" s="95"/>
      <c r="AR7" s="96"/>
      <c r="AS7" s="97">
        <v>15</v>
      </c>
      <c r="AT7" s="95"/>
      <c r="AU7" s="96"/>
      <c r="AV7" s="95">
        <v>16</v>
      </c>
      <c r="AW7" s="95"/>
      <c r="AX7" s="96"/>
      <c r="AY7" s="97">
        <v>17</v>
      </c>
      <c r="AZ7" s="95"/>
      <c r="BA7" s="96"/>
      <c r="BB7" s="97">
        <v>18</v>
      </c>
      <c r="BC7" s="95"/>
      <c r="BD7" s="96"/>
      <c r="BE7" s="97">
        <v>19</v>
      </c>
      <c r="BF7" s="95"/>
      <c r="BG7" s="96"/>
      <c r="BH7" s="97">
        <v>20</v>
      </c>
      <c r="BI7" s="95"/>
      <c r="BJ7" s="96"/>
      <c r="BK7" s="95">
        <v>50</v>
      </c>
      <c r="BL7" s="95"/>
      <c r="BM7" s="96"/>
      <c r="BN7" s="97">
        <v>60</v>
      </c>
      <c r="BO7" s="95"/>
      <c r="BP7" s="96"/>
      <c r="BQ7" s="97">
        <v>99</v>
      </c>
      <c r="BR7" s="95"/>
      <c r="BS7" s="95"/>
      <c r="BT7" s="78" t="s">
        <v>127</v>
      </c>
      <c r="BU7" s="80" t="s">
        <v>128</v>
      </c>
      <c r="BV7" s="81"/>
      <c r="BW7" s="82"/>
    </row>
    <row r="8" spans="1:75" s="22" customFormat="1" ht="58.5" customHeight="1">
      <c r="A8" s="23"/>
      <c r="B8" s="101"/>
      <c r="C8" s="81" t="s">
        <v>66</v>
      </c>
      <c r="D8" s="81"/>
      <c r="E8" s="86"/>
      <c r="F8" s="87" t="s">
        <v>67</v>
      </c>
      <c r="G8" s="86"/>
      <c r="H8" s="88"/>
      <c r="I8" s="89" t="s">
        <v>68</v>
      </c>
      <c r="J8" s="90"/>
      <c r="K8" s="98"/>
      <c r="L8" s="99" t="s">
        <v>69</v>
      </c>
      <c r="M8" s="91"/>
      <c r="N8" s="98"/>
      <c r="O8" s="99" t="s">
        <v>70</v>
      </c>
      <c r="P8" s="91"/>
      <c r="Q8" s="98"/>
      <c r="R8" s="81" t="s">
        <v>135</v>
      </c>
      <c r="S8" s="81"/>
      <c r="T8" s="86"/>
      <c r="U8" s="87" t="s">
        <v>110</v>
      </c>
      <c r="V8" s="86"/>
      <c r="W8" s="88"/>
      <c r="X8" s="89" t="s">
        <v>111</v>
      </c>
      <c r="Y8" s="90"/>
      <c r="Z8" s="98"/>
      <c r="AA8" s="99" t="s">
        <v>112</v>
      </c>
      <c r="AB8" s="91"/>
      <c r="AC8" s="98"/>
      <c r="AD8" s="99" t="s">
        <v>113</v>
      </c>
      <c r="AE8" s="91"/>
      <c r="AF8" s="98"/>
      <c r="AG8" s="81" t="s">
        <v>114</v>
      </c>
      <c r="AH8" s="81"/>
      <c r="AI8" s="86"/>
      <c r="AJ8" s="87" t="s">
        <v>115</v>
      </c>
      <c r="AK8" s="86"/>
      <c r="AL8" s="88"/>
      <c r="AM8" s="89" t="s">
        <v>116</v>
      </c>
      <c r="AN8" s="90"/>
      <c r="AO8" s="98"/>
      <c r="AP8" s="99" t="s">
        <v>117</v>
      </c>
      <c r="AQ8" s="91"/>
      <c r="AR8" s="98"/>
      <c r="AS8" s="99" t="s">
        <v>118</v>
      </c>
      <c r="AT8" s="91"/>
      <c r="AU8" s="98"/>
      <c r="AV8" s="81" t="s">
        <v>119</v>
      </c>
      <c r="AW8" s="81"/>
      <c r="AX8" s="86"/>
      <c r="AY8" s="87" t="s">
        <v>120</v>
      </c>
      <c r="AZ8" s="86"/>
      <c r="BA8" s="88"/>
      <c r="BB8" s="89" t="s">
        <v>121</v>
      </c>
      <c r="BC8" s="90"/>
      <c r="BD8" s="98"/>
      <c r="BE8" s="99" t="s">
        <v>122</v>
      </c>
      <c r="BF8" s="91"/>
      <c r="BG8" s="98"/>
      <c r="BH8" s="99" t="s">
        <v>123</v>
      </c>
      <c r="BI8" s="91"/>
      <c r="BJ8" s="98"/>
      <c r="BK8" s="81" t="s">
        <v>124</v>
      </c>
      <c r="BL8" s="81"/>
      <c r="BM8" s="86"/>
      <c r="BN8" s="87" t="s">
        <v>125</v>
      </c>
      <c r="BO8" s="86"/>
      <c r="BP8" s="88"/>
      <c r="BQ8" s="89" t="s">
        <v>126</v>
      </c>
      <c r="BR8" s="90"/>
      <c r="BS8" s="91"/>
      <c r="BT8" s="79"/>
      <c r="BU8" s="83"/>
      <c r="BV8" s="84"/>
      <c r="BW8" s="85"/>
    </row>
    <row r="9" spans="1:75" s="22" customFormat="1" ht="11.25" customHeight="1">
      <c r="A9" s="23"/>
      <c r="B9" s="60"/>
      <c r="C9" s="94" t="s">
        <v>4</v>
      </c>
      <c r="D9" s="93"/>
      <c r="E9" s="61" t="s">
        <v>5</v>
      </c>
      <c r="F9" s="94" t="s">
        <v>4</v>
      </c>
      <c r="G9" s="93"/>
      <c r="H9" s="67" t="s">
        <v>5</v>
      </c>
      <c r="I9" s="94" t="s">
        <v>4</v>
      </c>
      <c r="J9" s="93"/>
      <c r="K9" s="24" t="s">
        <v>5</v>
      </c>
      <c r="L9" s="94" t="s">
        <v>4</v>
      </c>
      <c r="M9" s="93"/>
      <c r="N9" s="24" t="s">
        <v>5</v>
      </c>
      <c r="O9" s="94" t="s">
        <v>4</v>
      </c>
      <c r="P9" s="93"/>
      <c r="Q9" s="24" t="s">
        <v>5</v>
      </c>
      <c r="R9" s="92" t="s">
        <v>4</v>
      </c>
      <c r="S9" s="93"/>
      <c r="T9" s="61" t="s">
        <v>5</v>
      </c>
      <c r="U9" s="94" t="s">
        <v>4</v>
      </c>
      <c r="V9" s="93"/>
      <c r="W9" s="67" t="s">
        <v>5</v>
      </c>
      <c r="X9" s="94" t="s">
        <v>4</v>
      </c>
      <c r="Y9" s="93"/>
      <c r="Z9" s="24" t="s">
        <v>5</v>
      </c>
      <c r="AA9" s="94" t="s">
        <v>4</v>
      </c>
      <c r="AB9" s="93"/>
      <c r="AC9" s="24" t="s">
        <v>5</v>
      </c>
      <c r="AD9" s="94" t="s">
        <v>4</v>
      </c>
      <c r="AE9" s="93"/>
      <c r="AF9" s="24" t="s">
        <v>5</v>
      </c>
      <c r="AG9" s="92" t="s">
        <v>4</v>
      </c>
      <c r="AH9" s="93"/>
      <c r="AI9" s="61" t="s">
        <v>5</v>
      </c>
      <c r="AJ9" s="94" t="s">
        <v>4</v>
      </c>
      <c r="AK9" s="93"/>
      <c r="AL9" s="67" t="s">
        <v>5</v>
      </c>
      <c r="AM9" s="94" t="s">
        <v>4</v>
      </c>
      <c r="AN9" s="93"/>
      <c r="AO9" s="24" t="s">
        <v>5</v>
      </c>
      <c r="AP9" s="94" t="s">
        <v>4</v>
      </c>
      <c r="AQ9" s="93"/>
      <c r="AR9" s="24" t="s">
        <v>5</v>
      </c>
      <c r="AS9" s="94" t="s">
        <v>4</v>
      </c>
      <c r="AT9" s="93"/>
      <c r="AU9" s="24" t="s">
        <v>5</v>
      </c>
      <c r="AV9" s="92" t="s">
        <v>4</v>
      </c>
      <c r="AW9" s="93"/>
      <c r="AX9" s="61" t="s">
        <v>5</v>
      </c>
      <c r="AY9" s="94" t="s">
        <v>4</v>
      </c>
      <c r="AZ9" s="93"/>
      <c r="BA9" s="67" t="s">
        <v>5</v>
      </c>
      <c r="BB9" s="94" t="s">
        <v>4</v>
      </c>
      <c r="BC9" s="93"/>
      <c r="BD9" s="24" t="s">
        <v>5</v>
      </c>
      <c r="BE9" s="94" t="s">
        <v>4</v>
      </c>
      <c r="BF9" s="93"/>
      <c r="BG9" s="24" t="s">
        <v>5</v>
      </c>
      <c r="BH9" s="94" t="s">
        <v>4</v>
      </c>
      <c r="BI9" s="93"/>
      <c r="BJ9" s="24" t="s">
        <v>5</v>
      </c>
      <c r="BK9" s="92" t="s">
        <v>4</v>
      </c>
      <c r="BL9" s="93"/>
      <c r="BM9" s="61" t="s">
        <v>5</v>
      </c>
      <c r="BN9" s="94" t="s">
        <v>4</v>
      </c>
      <c r="BO9" s="93"/>
      <c r="BP9" s="67" t="s">
        <v>5</v>
      </c>
      <c r="BQ9" s="94" t="s">
        <v>4</v>
      </c>
      <c r="BR9" s="93"/>
      <c r="BS9" s="24" t="s">
        <v>5</v>
      </c>
      <c r="BT9" s="75" t="s">
        <v>4</v>
      </c>
      <c r="BU9" s="94" t="s">
        <v>4</v>
      </c>
      <c r="BV9" s="93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3.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4.25">
      <c r="A15" s="26">
        <v>101</v>
      </c>
      <c r="B15" s="28" t="s">
        <v>73</v>
      </c>
      <c r="C15" s="29">
        <v>83148599.04</v>
      </c>
      <c r="D15" s="29">
        <v>0</v>
      </c>
      <c r="E15" s="29">
        <v>82766209.07</v>
      </c>
      <c r="F15" s="29">
        <v>0</v>
      </c>
      <c r="G15" s="29">
        <v>0</v>
      </c>
      <c r="H15" s="29">
        <v>0</v>
      </c>
      <c r="I15" s="29">
        <v>41641867.8</v>
      </c>
      <c r="J15" s="29">
        <v>0</v>
      </c>
      <c r="K15" s="29">
        <v>40878459.32</v>
      </c>
      <c r="L15" s="29">
        <v>23678575.08</v>
      </c>
      <c r="M15" s="29">
        <v>0</v>
      </c>
      <c r="N15" s="29">
        <v>23437184.1</v>
      </c>
      <c r="O15" s="29">
        <v>9088546.56</v>
      </c>
      <c r="P15" s="29">
        <v>0</v>
      </c>
      <c r="Q15" s="29">
        <v>8963903.94</v>
      </c>
      <c r="R15" s="29">
        <v>547981.03</v>
      </c>
      <c r="S15" s="29">
        <v>0</v>
      </c>
      <c r="T15" s="29">
        <v>504655.99</v>
      </c>
      <c r="U15" s="29">
        <v>3089045.73</v>
      </c>
      <c r="V15" s="29">
        <v>0</v>
      </c>
      <c r="W15" s="29">
        <v>3042637.87</v>
      </c>
      <c r="X15" s="29">
        <v>1928078.96</v>
      </c>
      <c r="Y15" s="29">
        <v>0</v>
      </c>
      <c r="Z15" s="29">
        <v>1891693.45</v>
      </c>
      <c r="AA15" s="29">
        <v>2690485.49</v>
      </c>
      <c r="AB15" s="29">
        <v>0</v>
      </c>
      <c r="AC15" s="29">
        <v>2656505.97</v>
      </c>
      <c r="AD15" s="29">
        <v>5846787.49</v>
      </c>
      <c r="AE15" s="29">
        <v>0</v>
      </c>
      <c r="AF15" s="29">
        <v>5750068.65</v>
      </c>
      <c r="AG15" s="29">
        <v>1153332.22</v>
      </c>
      <c r="AH15" s="29">
        <v>0</v>
      </c>
      <c r="AI15" s="29">
        <v>1132753.69</v>
      </c>
      <c r="AJ15" s="29">
        <v>35327347.91</v>
      </c>
      <c r="AK15" s="29">
        <v>0</v>
      </c>
      <c r="AL15" s="29">
        <v>35160896.08</v>
      </c>
      <c r="AM15" s="29">
        <v>33050.87</v>
      </c>
      <c r="AN15" s="29">
        <v>0</v>
      </c>
      <c r="AO15" s="29">
        <v>37096.09</v>
      </c>
      <c r="AP15" s="29">
        <v>6334344.55</v>
      </c>
      <c r="AQ15" s="29">
        <v>0</v>
      </c>
      <c r="AR15" s="29">
        <v>5906467</v>
      </c>
      <c r="AS15" s="29">
        <v>285802.78</v>
      </c>
      <c r="AT15" s="29">
        <v>0</v>
      </c>
      <c r="AU15" s="29">
        <v>273837.05</v>
      </c>
      <c r="AV15" s="29">
        <v>0</v>
      </c>
      <c r="AW15" s="29">
        <v>0</v>
      </c>
      <c r="AX15" s="29">
        <v>0</v>
      </c>
      <c r="AY15" s="29">
        <v>723304.98</v>
      </c>
      <c r="AZ15" s="29">
        <v>0</v>
      </c>
      <c r="BA15" s="29">
        <v>703464.29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215517150.49000004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213105832.56</v>
      </c>
    </row>
    <row r="16" spans="1:75" ht="14.25">
      <c r="A16" s="26">
        <f>A15+1</f>
        <v>102</v>
      </c>
      <c r="B16" s="28" t="s">
        <v>74</v>
      </c>
      <c r="C16" s="29">
        <v>12436343.49</v>
      </c>
      <c r="D16" s="29">
        <v>0</v>
      </c>
      <c r="E16" s="29">
        <v>12015660.86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15800</v>
      </c>
      <c r="AK16" s="29">
        <v>0</v>
      </c>
      <c r="AL16" s="29">
        <v>2858.72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12452143.49</v>
      </c>
      <c r="BV16" s="30">
        <f t="shared" si="0"/>
        <v>0</v>
      </c>
      <c r="BW16" s="30">
        <f t="shared" si="0"/>
        <v>12018519.58</v>
      </c>
    </row>
    <row r="17" spans="1:75" ht="14.25">
      <c r="A17" s="26">
        <f aca="true" t="shared" si="2" ref="A17:A24">A16+1</f>
        <v>103</v>
      </c>
      <c r="B17" s="28" t="s">
        <v>75</v>
      </c>
      <c r="C17" s="29">
        <v>41344335.89</v>
      </c>
      <c r="D17" s="29">
        <v>0</v>
      </c>
      <c r="E17" s="29">
        <v>36613568.72</v>
      </c>
      <c r="F17" s="29">
        <v>28000</v>
      </c>
      <c r="G17" s="29">
        <v>0</v>
      </c>
      <c r="H17" s="29">
        <v>22410.19</v>
      </c>
      <c r="I17" s="29">
        <v>17681626.83</v>
      </c>
      <c r="J17" s="29">
        <v>0</v>
      </c>
      <c r="K17" s="29">
        <v>17347673.41</v>
      </c>
      <c r="L17" s="29">
        <v>37968098.61</v>
      </c>
      <c r="M17" s="29">
        <v>0</v>
      </c>
      <c r="N17" s="29">
        <v>35053313.22</v>
      </c>
      <c r="O17" s="29">
        <v>7090235.13</v>
      </c>
      <c r="P17" s="29">
        <v>0</v>
      </c>
      <c r="Q17" s="29">
        <v>6869844.8</v>
      </c>
      <c r="R17" s="29">
        <v>2194759.58</v>
      </c>
      <c r="S17" s="29">
        <v>0</v>
      </c>
      <c r="T17" s="29">
        <v>2016655.73</v>
      </c>
      <c r="U17" s="29">
        <v>7745615.52</v>
      </c>
      <c r="V17" s="29">
        <v>0</v>
      </c>
      <c r="W17" s="29">
        <v>7957232.83</v>
      </c>
      <c r="X17" s="29">
        <v>148788.12</v>
      </c>
      <c r="Y17" s="29">
        <v>0</v>
      </c>
      <c r="Z17" s="29">
        <v>696832.63</v>
      </c>
      <c r="AA17" s="29">
        <v>173929861.98</v>
      </c>
      <c r="AB17" s="29">
        <v>0</v>
      </c>
      <c r="AC17" s="29">
        <v>173684279.66</v>
      </c>
      <c r="AD17" s="29">
        <v>35300273.4</v>
      </c>
      <c r="AE17" s="29">
        <v>0</v>
      </c>
      <c r="AF17" s="29">
        <v>34171327.66</v>
      </c>
      <c r="AG17" s="29">
        <v>899906.5</v>
      </c>
      <c r="AH17" s="29">
        <v>0</v>
      </c>
      <c r="AI17" s="29">
        <v>1035654.8</v>
      </c>
      <c r="AJ17" s="29">
        <v>61998637.56</v>
      </c>
      <c r="AK17" s="29">
        <v>0</v>
      </c>
      <c r="AL17" s="29">
        <v>58891671.75</v>
      </c>
      <c r="AM17" s="29">
        <v>974228.04</v>
      </c>
      <c r="AN17" s="29">
        <v>0</v>
      </c>
      <c r="AO17" s="29">
        <v>878736.29</v>
      </c>
      <c r="AP17" s="29">
        <v>4765598.96</v>
      </c>
      <c r="AQ17" s="29">
        <v>0</v>
      </c>
      <c r="AR17" s="29">
        <v>4377598.48</v>
      </c>
      <c r="AS17" s="29">
        <v>793311.89</v>
      </c>
      <c r="AT17" s="29">
        <v>0</v>
      </c>
      <c r="AU17" s="29">
        <v>577607.72</v>
      </c>
      <c r="AV17" s="29">
        <v>0</v>
      </c>
      <c r="AW17" s="29">
        <v>0</v>
      </c>
      <c r="AX17" s="29">
        <v>0</v>
      </c>
      <c r="AY17" s="29">
        <v>79666.69</v>
      </c>
      <c r="AZ17" s="29">
        <v>0</v>
      </c>
      <c r="BA17" s="29">
        <v>200599.66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392942944.6999999</v>
      </c>
      <c r="BV17" s="30">
        <f t="shared" si="0"/>
        <v>0</v>
      </c>
      <c r="BW17" s="30">
        <f t="shared" si="0"/>
        <v>380395007.55000013</v>
      </c>
    </row>
    <row r="18" spans="1:75" ht="14.25">
      <c r="A18" s="26">
        <f t="shared" si="2"/>
        <v>104</v>
      </c>
      <c r="B18" s="28" t="s">
        <v>23</v>
      </c>
      <c r="C18" s="29">
        <v>2255354.8</v>
      </c>
      <c r="D18" s="29">
        <v>0</v>
      </c>
      <c r="E18" s="29">
        <v>15098672.03</v>
      </c>
      <c r="F18" s="29">
        <v>0</v>
      </c>
      <c r="G18" s="29">
        <v>0</v>
      </c>
      <c r="H18" s="29">
        <v>0</v>
      </c>
      <c r="I18" s="29">
        <v>107634</v>
      </c>
      <c r="J18" s="29">
        <v>0</v>
      </c>
      <c r="K18" s="29">
        <v>81476</v>
      </c>
      <c r="L18" s="29">
        <v>6616432.19</v>
      </c>
      <c r="M18" s="29">
        <v>0</v>
      </c>
      <c r="N18" s="29">
        <v>7632037.57</v>
      </c>
      <c r="O18" s="29">
        <v>13104601.15</v>
      </c>
      <c r="P18" s="29">
        <v>0</v>
      </c>
      <c r="Q18" s="29">
        <v>12579280.36</v>
      </c>
      <c r="R18" s="29">
        <v>1436501.96</v>
      </c>
      <c r="S18" s="29">
        <v>0</v>
      </c>
      <c r="T18" s="29">
        <v>1915845.72</v>
      </c>
      <c r="U18" s="29">
        <v>306666.75</v>
      </c>
      <c r="V18" s="29">
        <v>0</v>
      </c>
      <c r="W18" s="29">
        <v>550235.75</v>
      </c>
      <c r="X18" s="29">
        <v>9626.66</v>
      </c>
      <c r="Y18" s="29">
        <v>0</v>
      </c>
      <c r="Z18" s="29">
        <v>10226.65</v>
      </c>
      <c r="AA18" s="29">
        <v>1126741.02</v>
      </c>
      <c r="AB18" s="29">
        <v>0</v>
      </c>
      <c r="AC18" s="29">
        <v>513086.16</v>
      </c>
      <c r="AD18" s="29">
        <v>32925288.88</v>
      </c>
      <c r="AE18" s="29">
        <v>0</v>
      </c>
      <c r="AF18" s="29">
        <v>27932393.98</v>
      </c>
      <c r="AG18" s="29">
        <v>118134.25</v>
      </c>
      <c r="AH18" s="29">
        <v>0</v>
      </c>
      <c r="AI18" s="29">
        <v>124356.69</v>
      </c>
      <c r="AJ18" s="29">
        <v>22633434.94</v>
      </c>
      <c r="AK18" s="29">
        <v>0</v>
      </c>
      <c r="AL18" s="29">
        <v>21671640.73</v>
      </c>
      <c r="AM18" s="29">
        <v>0</v>
      </c>
      <c r="AN18" s="29">
        <v>0</v>
      </c>
      <c r="AO18" s="29">
        <v>0</v>
      </c>
      <c r="AP18" s="29">
        <v>1838701.44</v>
      </c>
      <c r="AQ18" s="29">
        <v>0</v>
      </c>
      <c r="AR18" s="29">
        <v>1947367.43</v>
      </c>
      <c r="AS18" s="29">
        <v>151202.66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82630320.69999999</v>
      </c>
      <c r="BV18" s="30">
        <f t="shared" si="0"/>
        <v>0</v>
      </c>
      <c r="BW18" s="30">
        <f t="shared" si="0"/>
        <v>90056619.07000001</v>
      </c>
    </row>
    <row r="19" spans="1:75" ht="14.2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4.2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4.25">
      <c r="A21" s="26">
        <f t="shared" si="2"/>
        <v>107</v>
      </c>
      <c r="B21" s="28" t="s">
        <v>78</v>
      </c>
      <c r="C21" s="29">
        <v>3784089.25</v>
      </c>
      <c r="D21" s="29">
        <v>0</v>
      </c>
      <c r="E21" s="29">
        <v>3739072.41</v>
      </c>
      <c r="F21" s="29">
        <v>13900.05</v>
      </c>
      <c r="G21" s="29">
        <v>0</v>
      </c>
      <c r="H21" s="29">
        <v>13900.05</v>
      </c>
      <c r="I21" s="29">
        <v>0</v>
      </c>
      <c r="J21" s="29">
        <v>0</v>
      </c>
      <c r="K21" s="29">
        <v>0</v>
      </c>
      <c r="L21" s="29">
        <v>1212701.23</v>
      </c>
      <c r="M21" s="29">
        <v>0</v>
      </c>
      <c r="N21" s="29">
        <v>1208415.72</v>
      </c>
      <c r="O21" s="29">
        <v>798665.42</v>
      </c>
      <c r="P21" s="29">
        <v>0</v>
      </c>
      <c r="Q21" s="29">
        <v>798665.42</v>
      </c>
      <c r="R21" s="29">
        <v>452709.3</v>
      </c>
      <c r="S21" s="29">
        <v>0</v>
      </c>
      <c r="T21" s="29">
        <v>443048.39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3922572.41</v>
      </c>
      <c r="AB21" s="29">
        <v>0</v>
      </c>
      <c r="AC21" s="29">
        <v>3880304.81</v>
      </c>
      <c r="AD21" s="29">
        <v>13352073.33</v>
      </c>
      <c r="AE21" s="29">
        <v>0</v>
      </c>
      <c r="AF21" s="29">
        <v>13377212.15</v>
      </c>
      <c r="AG21" s="29">
        <v>0</v>
      </c>
      <c r="AH21" s="29">
        <v>0</v>
      </c>
      <c r="AI21" s="29">
        <v>0</v>
      </c>
      <c r="AJ21" s="29">
        <v>295965.7</v>
      </c>
      <c r="AK21" s="29">
        <v>0</v>
      </c>
      <c r="AL21" s="29">
        <v>291685.35</v>
      </c>
      <c r="AM21" s="29">
        <v>0</v>
      </c>
      <c r="AN21" s="29">
        <v>0</v>
      </c>
      <c r="AO21" s="29">
        <v>0</v>
      </c>
      <c r="AP21" s="29">
        <v>316204.03</v>
      </c>
      <c r="AQ21" s="29">
        <v>0</v>
      </c>
      <c r="AR21" s="29">
        <v>316204.03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11615.68</v>
      </c>
      <c r="AZ21" s="29">
        <v>0</v>
      </c>
      <c r="BA21" s="29">
        <v>11615.68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2988659.89</v>
      </c>
      <c r="BL21" s="29">
        <v>0</v>
      </c>
      <c r="BM21" s="29">
        <v>2987356.21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27149156.290000003</v>
      </c>
      <c r="BV21" s="30">
        <f t="shared" si="0"/>
        <v>0</v>
      </c>
      <c r="BW21" s="30">
        <f t="shared" si="0"/>
        <v>27067480.220000003</v>
      </c>
    </row>
    <row r="22" spans="1:75" ht="14.2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4.25">
      <c r="A23" s="26">
        <f t="shared" si="2"/>
        <v>109</v>
      </c>
      <c r="B23" s="28" t="s">
        <v>80</v>
      </c>
      <c r="C23" s="29">
        <v>3796607.68</v>
      </c>
      <c r="D23" s="29">
        <v>0</v>
      </c>
      <c r="E23" s="29">
        <v>2187209.25</v>
      </c>
      <c r="F23" s="29">
        <v>0</v>
      </c>
      <c r="G23" s="29">
        <v>0</v>
      </c>
      <c r="H23" s="29">
        <v>0</v>
      </c>
      <c r="I23" s="29">
        <v>59898.01</v>
      </c>
      <c r="J23" s="29">
        <v>0</v>
      </c>
      <c r="K23" s="29">
        <v>63346.2</v>
      </c>
      <c r="L23" s="29">
        <v>15000</v>
      </c>
      <c r="M23" s="29">
        <v>0</v>
      </c>
      <c r="N23" s="29">
        <v>11458.35</v>
      </c>
      <c r="O23" s="29">
        <v>0</v>
      </c>
      <c r="P23" s="29">
        <v>0</v>
      </c>
      <c r="Q23" s="29">
        <v>0</v>
      </c>
      <c r="R23" s="29">
        <v>32546.52</v>
      </c>
      <c r="S23" s="29">
        <v>0</v>
      </c>
      <c r="T23" s="29">
        <v>43965.82</v>
      </c>
      <c r="U23" s="29">
        <v>1472.5</v>
      </c>
      <c r="V23" s="29">
        <v>0</v>
      </c>
      <c r="W23" s="29">
        <v>1086.5</v>
      </c>
      <c r="X23" s="29">
        <v>0</v>
      </c>
      <c r="Y23" s="29">
        <v>0</v>
      </c>
      <c r="Z23" s="29">
        <v>0</v>
      </c>
      <c r="AA23" s="29">
        <v>7806.96</v>
      </c>
      <c r="AB23" s="29">
        <v>0</v>
      </c>
      <c r="AC23" s="29">
        <v>8034.8</v>
      </c>
      <c r="AD23" s="29">
        <v>0</v>
      </c>
      <c r="AE23" s="29">
        <v>0</v>
      </c>
      <c r="AF23" s="29">
        <v>144.3</v>
      </c>
      <c r="AG23" s="29">
        <v>0</v>
      </c>
      <c r="AH23" s="29">
        <v>0</v>
      </c>
      <c r="AI23" s="29">
        <v>0</v>
      </c>
      <c r="AJ23" s="29">
        <v>40741.12</v>
      </c>
      <c r="AK23" s="29">
        <v>0</v>
      </c>
      <c r="AL23" s="29">
        <v>34800.8</v>
      </c>
      <c r="AM23" s="29">
        <v>0</v>
      </c>
      <c r="AN23" s="29">
        <v>0</v>
      </c>
      <c r="AO23" s="29">
        <v>0</v>
      </c>
      <c r="AP23" s="29">
        <v>68695.45</v>
      </c>
      <c r="AQ23" s="29">
        <v>0</v>
      </c>
      <c r="AR23" s="29">
        <v>96939.98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4022768.24</v>
      </c>
      <c r="BV23" s="30">
        <f t="shared" si="0"/>
        <v>0</v>
      </c>
      <c r="BW23" s="30">
        <f t="shared" si="0"/>
        <v>2446985.9999999995</v>
      </c>
    </row>
    <row r="24" spans="1:75" ht="14.25">
      <c r="A24" s="26">
        <f t="shared" si="2"/>
        <v>110</v>
      </c>
      <c r="B24" s="28" t="s">
        <v>81</v>
      </c>
      <c r="C24" s="29">
        <v>6190983.31</v>
      </c>
      <c r="D24" s="29">
        <v>24307612.02</v>
      </c>
      <c r="E24" s="29">
        <v>6538909.4</v>
      </c>
      <c r="F24" s="29">
        <v>0</v>
      </c>
      <c r="G24" s="29">
        <v>0</v>
      </c>
      <c r="H24" s="29">
        <v>0</v>
      </c>
      <c r="I24" s="29">
        <v>141054.79</v>
      </c>
      <c r="J24" s="29">
        <v>79549.91</v>
      </c>
      <c r="K24" s="29">
        <v>184634.58</v>
      </c>
      <c r="L24" s="29">
        <v>85066</v>
      </c>
      <c r="M24" s="29">
        <v>62793.36</v>
      </c>
      <c r="N24" s="29">
        <v>78709.25</v>
      </c>
      <c r="O24" s="29">
        <v>169430</v>
      </c>
      <c r="P24" s="29">
        <v>24479.76</v>
      </c>
      <c r="Q24" s="29">
        <v>133447.38</v>
      </c>
      <c r="R24" s="29">
        <v>900</v>
      </c>
      <c r="S24" s="29">
        <v>19808.55</v>
      </c>
      <c r="T24" s="29">
        <v>852.3</v>
      </c>
      <c r="U24" s="29">
        <v>8900</v>
      </c>
      <c r="V24" s="29">
        <v>22740</v>
      </c>
      <c r="W24" s="29">
        <v>11908.24</v>
      </c>
      <c r="X24" s="29">
        <v>133487.47</v>
      </c>
      <c r="Y24" s="29">
        <v>0</v>
      </c>
      <c r="Z24" s="29">
        <v>134360.94</v>
      </c>
      <c r="AA24" s="29">
        <v>400188</v>
      </c>
      <c r="AB24" s="29">
        <v>161276</v>
      </c>
      <c r="AC24" s="29">
        <v>301590.48</v>
      </c>
      <c r="AD24" s="29">
        <v>891300.4</v>
      </c>
      <c r="AE24" s="29">
        <v>295875.65</v>
      </c>
      <c r="AF24" s="29">
        <v>453924.45</v>
      </c>
      <c r="AG24" s="29">
        <v>17960</v>
      </c>
      <c r="AH24" s="29">
        <v>826.31</v>
      </c>
      <c r="AI24" s="29">
        <v>24469.35</v>
      </c>
      <c r="AJ24" s="29">
        <v>203849.13</v>
      </c>
      <c r="AK24" s="29">
        <v>4971077.43</v>
      </c>
      <c r="AL24" s="29">
        <v>258784.33</v>
      </c>
      <c r="AM24" s="29">
        <v>760</v>
      </c>
      <c r="AN24" s="29">
        <v>0</v>
      </c>
      <c r="AO24" s="29">
        <v>760</v>
      </c>
      <c r="AP24" s="29">
        <v>171213.65</v>
      </c>
      <c r="AQ24" s="29">
        <v>82704</v>
      </c>
      <c r="AR24" s="29">
        <v>39278.93</v>
      </c>
      <c r="AS24" s="29">
        <v>1560</v>
      </c>
      <c r="AT24" s="29">
        <v>0</v>
      </c>
      <c r="AU24" s="29">
        <v>1560</v>
      </c>
      <c r="AV24" s="29">
        <v>0</v>
      </c>
      <c r="AW24" s="29">
        <v>0</v>
      </c>
      <c r="AX24" s="29">
        <v>0</v>
      </c>
      <c r="AY24" s="29">
        <v>0</v>
      </c>
      <c r="AZ24" s="29">
        <v>22500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8416652.75</v>
      </c>
      <c r="BV24" s="30">
        <f t="shared" si="0"/>
        <v>30051242.99</v>
      </c>
      <c r="BW24" s="30">
        <f t="shared" si="0"/>
        <v>8163189.63</v>
      </c>
    </row>
    <row r="25" spans="1:75" s="33" customFormat="1" ht="15" thickBot="1">
      <c r="A25" s="70">
        <v>100</v>
      </c>
      <c r="B25" s="31" t="s">
        <v>82</v>
      </c>
      <c r="C25" s="32">
        <f aca="true" t="shared" si="3" ref="C25:BN25">SUM(C15:C24)</f>
        <v>152956313.46000004</v>
      </c>
      <c r="D25" s="32">
        <f t="shared" si="3"/>
        <v>24307612.02</v>
      </c>
      <c r="E25" s="32">
        <f t="shared" si="3"/>
        <v>158959301.73999998</v>
      </c>
      <c r="F25" s="32">
        <f t="shared" si="3"/>
        <v>41900.05</v>
      </c>
      <c r="G25" s="32">
        <f t="shared" si="3"/>
        <v>0</v>
      </c>
      <c r="H25" s="32">
        <f t="shared" si="3"/>
        <v>36310.24</v>
      </c>
      <c r="I25" s="32">
        <f t="shared" si="3"/>
        <v>59632081.42999999</v>
      </c>
      <c r="J25" s="32">
        <f t="shared" si="3"/>
        <v>79549.91</v>
      </c>
      <c r="K25" s="32">
        <f t="shared" si="3"/>
        <v>58555589.510000005</v>
      </c>
      <c r="L25" s="32">
        <f t="shared" si="3"/>
        <v>69575873.11</v>
      </c>
      <c r="M25" s="32">
        <f t="shared" si="3"/>
        <v>62793.36</v>
      </c>
      <c r="N25" s="32">
        <f t="shared" si="3"/>
        <v>67421118.21</v>
      </c>
      <c r="O25" s="32">
        <f t="shared" si="3"/>
        <v>30251478.260000005</v>
      </c>
      <c r="P25" s="32">
        <f t="shared" si="3"/>
        <v>24479.76</v>
      </c>
      <c r="Q25" s="32">
        <f t="shared" si="3"/>
        <v>29345141.9</v>
      </c>
      <c r="R25" s="32">
        <f t="shared" si="3"/>
        <v>4665398.39</v>
      </c>
      <c r="S25" s="32">
        <f t="shared" si="3"/>
        <v>19808.55</v>
      </c>
      <c r="T25" s="32">
        <f t="shared" si="3"/>
        <v>4925023.949999999</v>
      </c>
      <c r="U25" s="32">
        <f t="shared" si="3"/>
        <v>11151700.5</v>
      </c>
      <c r="V25" s="32">
        <f t="shared" si="3"/>
        <v>22740</v>
      </c>
      <c r="W25" s="32">
        <f t="shared" si="3"/>
        <v>11563101.19</v>
      </c>
      <c r="X25" s="32">
        <f t="shared" si="3"/>
        <v>2219981.21</v>
      </c>
      <c r="Y25" s="32">
        <f t="shared" si="3"/>
        <v>0</v>
      </c>
      <c r="Z25" s="32">
        <f t="shared" si="3"/>
        <v>2733113.67</v>
      </c>
      <c r="AA25" s="32">
        <f t="shared" si="3"/>
        <v>182077655.86</v>
      </c>
      <c r="AB25" s="32">
        <f t="shared" si="3"/>
        <v>161276</v>
      </c>
      <c r="AC25" s="32">
        <f t="shared" si="3"/>
        <v>181043801.88</v>
      </c>
      <c r="AD25" s="32">
        <f t="shared" si="3"/>
        <v>88315723.5</v>
      </c>
      <c r="AE25" s="32">
        <f t="shared" si="3"/>
        <v>295875.65</v>
      </c>
      <c r="AF25" s="32">
        <f t="shared" si="3"/>
        <v>81685071.19</v>
      </c>
      <c r="AG25" s="32">
        <f t="shared" si="3"/>
        <v>2189332.9699999997</v>
      </c>
      <c r="AH25" s="32">
        <f t="shared" si="3"/>
        <v>826.31</v>
      </c>
      <c r="AI25" s="32">
        <f t="shared" si="3"/>
        <v>2317234.5300000003</v>
      </c>
      <c r="AJ25" s="32">
        <f t="shared" si="3"/>
        <v>120515776.36</v>
      </c>
      <c r="AK25" s="32">
        <f t="shared" si="3"/>
        <v>4971077.43</v>
      </c>
      <c r="AL25" s="32">
        <f t="shared" si="3"/>
        <v>116312337.75999999</v>
      </c>
      <c r="AM25" s="32">
        <f t="shared" si="3"/>
        <v>1008038.91</v>
      </c>
      <c r="AN25" s="32">
        <f t="shared" si="3"/>
        <v>0</v>
      </c>
      <c r="AO25" s="32">
        <f t="shared" si="3"/>
        <v>916592.38</v>
      </c>
      <c r="AP25" s="32">
        <f t="shared" si="3"/>
        <v>13494758.079999998</v>
      </c>
      <c r="AQ25" s="32">
        <f t="shared" si="3"/>
        <v>82704</v>
      </c>
      <c r="AR25" s="32">
        <f t="shared" si="3"/>
        <v>12683855.85</v>
      </c>
      <c r="AS25" s="32">
        <f t="shared" si="3"/>
        <v>1231877.3299999998</v>
      </c>
      <c r="AT25" s="32">
        <f t="shared" si="3"/>
        <v>0</v>
      </c>
      <c r="AU25" s="32">
        <f t="shared" si="3"/>
        <v>853004.77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814587.35</v>
      </c>
      <c r="AZ25" s="32">
        <f t="shared" si="3"/>
        <v>22500</v>
      </c>
      <c r="BA25" s="32">
        <f t="shared" si="3"/>
        <v>915679.6300000001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2988659.89</v>
      </c>
      <c r="BL25" s="32">
        <f t="shared" si="3"/>
        <v>0</v>
      </c>
      <c r="BM25" s="32">
        <f t="shared" si="3"/>
        <v>2987356.21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743131136.6599998</v>
      </c>
      <c r="BV25" s="32">
        <f t="shared" si="4"/>
        <v>30051242.99</v>
      </c>
      <c r="BW25" s="32">
        <f t="shared" si="4"/>
        <v>733253634.6100003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3.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4.2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4.25">
      <c r="A29" s="26">
        <f>A28+1</f>
        <v>202</v>
      </c>
      <c r="B29" s="28" t="s">
        <v>85</v>
      </c>
      <c r="C29" s="29">
        <v>25708495.28</v>
      </c>
      <c r="D29" s="29">
        <v>0</v>
      </c>
      <c r="E29" s="29">
        <v>23645953.7</v>
      </c>
      <c r="F29" s="29">
        <v>4783.65</v>
      </c>
      <c r="G29" s="29">
        <v>0</v>
      </c>
      <c r="H29" s="29">
        <v>4783.65</v>
      </c>
      <c r="I29" s="29">
        <v>2755090.97</v>
      </c>
      <c r="J29" s="29">
        <v>0</v>
      </c>
      <c r="K29" s="29">
        <v>2135607.78</v>
      </c>
      <c r="L29" s="29">
        <v>6279768.99</v>
      </c>
      <c r="M29" s="29">
        <v>0</v>
      </c>
      <c r="N29" s="29">
        <v>6106657.21</v>
      </c>
      <c r="O29" s="29">
        <v>5681471.09</v>
      </c>
      <c r="P29" s="29">
        <v>0</v>
      </c>
      <c r="Q29" s="29">
        <v>6099637.98</v>
      </c>
      <c r="R29" s="29">
        <v>3174174.7</v>
      </c>
      <c r="S29" s="29">
        <v>0</v>
      </c>
      <c r="T29" s="29">
        <v>3179381.04</v>
      </c>
      <c r="U29" s="29">
        <v>0</v>
      </c>
      <c r="V29" s="29">
        <v>0</v>
      </c>
      <c r="W29" s="29">
        <v>0</v>
      </c>
      <c r="X29" s="29">
        <v>7276377.73</v>
      </c>
      <c r="Y29" s="29">
        <v>0</v>
      </c>
      <c r="Z29" s="29">
        <v>3748864.17</v>
      </c>
      <c r="AA29" s="29">
        <v>70344111.44</v>
      </c>
      <c r="AB29" s="29">
        <v>0</v>
      </c>
      <c r="AC29" s="29">
        <v>64382463.19</v>
      </c>
      <c r="AD29" s="29">
        <v>73935099.61</v>
      </c>
      <c r="AE29" s="29">
        <v>0</v>
      </c>
      <c r="AF29" s="29">
        <v>65943529.37</v>
      </c>
      <c r="AG29" s="29">
        <v>245112.64</v>
      </c>
      <c r="AH29" s="29">
        <v>0</v>
      </c>
      <c r="AI29" s="29">
        <v>110123.3</v>
      </c>
      <c r="AJ29" s="29">
        <v>6209466.61</v>
      </c>
      <c r="AK29" s="29">
        <v>0</v>
      </c>
      <c r="AL29" s="29">
        <v>4753934.3</v>
      </c>
      <c r="AM29" s="29">
        <v>0</v>
      </c>
      <c r="AN29" s="29">
        <v>0</v>
      </c>
      <c r="AO29" s="29">
        <v>0</v>
      </c>
      <c r="AP29" s="29">
        <v>1120592.11</v>
      </c>
      <c r="AQ29" s="29">
        <v>0</v>
      </c>
      <c r="AR29" s="29">
        <v>1006753.55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6638664.95</v>
      </c>
      <c r="AZ29" s="29">
        <v>0</v>
      </c>
      <c r="BA29" s="29">
        <v>5597541.05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209373209.77</v>
      </c>
      <c r="BV29" s="30">
        <f t="shared" si="5"/>
        <v>0</v>
      </c>
      <c r="BW29" s="30">
        <f t="shared" si="5"/>
        <v>186715230.29000005</v>
      </c>
    </row>
    <row r="30" spans="1:75" ht="14.25">
      <c r="A30" s="26">
        <f>A29+1</f>
        <v>203</v>
      </c>
      <c r="B30" s="28" t="s">
        <v>86</v>
      </c>
      <c r="C30" s="29">
        <v>403881.37</v>
      </c>
      <c r="D30" s="29">
        <v>0</v>
      </c>
      <c r="E30" s="29">
        <v>368782.98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175000</v>
      </c>
      <c r="S30" s="29">
        <v>0</v>
      </c>
      <c r="T30" s="29">
        <v>175000</v>
      </c>
      <c r="U30" s="29">
        <v>0</v>
      </c>
      <c r="V30" s="29">
        <v>0</v>
      </c>
      <c r="W30" s="29">
        <v>0</v>
      </c>
      <c r="X30" s="29">
        <v>4050597.62</v>
      </c>
      <c r="Y30" s="29">
        <v>0</v>
      </c>
      <c r="Z30" s="29">
        <v>4471174.74</v>
      </c>
      <c r="AA30" s="29">
        <v>22487.61</v>
      </c>
      <c r="AB30" s="29">
        <v>0</v>
      </c>
      <c r="AC30" s="29">
        <v>0</v>
      </c>
      <c r="AD30" s="29">
        <v>8193478.57</v>
      </c>
      <c r="AE30" s="29">
        <v>0</v>
      </c>
      <c r="AF30" s="29">
        <v>7727328.7</v>
      </c>
      <c r="AG30" s="29">
        <v>0</v>
      </c>
      <c r="AH30" s="29">
        <v>0</v>
      </c>
      <c r="AI30" s="29">
        <v>0</v>
      </c>
      <c r="AJ30" s="29">
        <v>2525266</v>
      </c>
      <c r="AK30" s="29">
        <v>0</v>
      </c>
      <c r="AL30" s="29">
        <v>2525266</v>
      </c>
      <c r="AM30" s="29">
        <v>0</v>
      </c>
      <c r="AN30" s="29">
        <v>0</v>
      </c>
      <c r="AO30" s="29">
        <v>0</v>
      </c>
      <c r="AP30" s="29">
        <v>695699.51</v>
      </c>
      <c r="AQ30" s="29">
        <v>0</v>
      </c>
      <c r="AR30" s="29">
        <v>410161.19</v>
      </c>
      <c r="AS30" s="29">
        <v>93017.45</v>
      </c>
      <c r="AT30" s="29">
        <v>0</v>
      </c>
      <c r="AU30" s="29">
        <v>38951.24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16159428.13</v>
      </c>
      <c r="BV30" s="30">
        <f t="shared" si="5"/>
        <v>0</v>
      </c>
      <c r="BW30" s="30">
        <f t="shared" si="5"/>
        <v>15716664.850000001</v>
      </c>
    </row>
    <row r="31" spans="1:75" ht="14.2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4.25">
      <c r="A32" s="26">
        <f>A31+1</f>
        <v>205</v>
      </c>
      <c r="B32" s="28" t="s">
        <v>88</v>
      </c>
      <c r="C32" s="29">
        <v>49705.11</v>
      </c>
      <c r="D32" s="29">
        <v>24392631.53</v>
      </c>
      <c r="E32" s="29">
        <v>156571.22</v>
      </c>
      <c r="F32" s="29">
        <v>0</v>
      </c>
      <c r="G32" s="29">
        <v>7508.05</v>
      </c>
      <c r="H32" s="29">
        <v>0</v>
      </c>
      <c r="I32" s="29">
        <v>0</v>
      </c>
      <c r="J32" s="29">
        <v>937023.22</v>
      </c>
      <c r="K32" s="29">
        <v>0</v>
      </c>
      <c r="L32" s="29">
        <v>0</v>
      </c>
      <c r="M32" s="29">
        <v>4802447.35</v>
      </c>
      <c r="N32" s="29">
        <v>0</v>
      </c>
      <c r="O32" s="29">
        <v>0</v>
      </c>
      <c r="P32" s="29">
        <v>3146175.58</v>
      </c>
      <c r="Q32" s="29">
        <v>0</v>
      </c>
      <c r="R32" s="29">
        <v>0</v>
      </c>
      <c r="S32" s="29">
        <v>8104966.51</v>
      </c>
      <c r="T32" s="29">
        <v>0</v>
      </c>
      <c r="U32" s="29">
        <v>0</v>
      </c>
      <c r="V32" s="29">
        <v>5402</v>
      </c>
      <c r="W32" s="29">
        <v>0</v>
      </c>
      <c r="X32" s="29">
        <v>0</v>
      </c>
      <c r="Y32" s="29">
        <v>36619134.96</v>
      </c>
      <c r="Z32" s="29">
        <v>0</v>
      </c>
      <c r="AA32" s="29">
        <v>0</v>
      </c>
      <c r="AB32" s="29">
        <v>109095665.55</v>
      </c>
      <c r="AC32" s="29">
        <v>0</v>
      </c>
      <c r="AD32" s="29">
        <v>0</v>
      </c>
      <c r="AE32" s="29">
        <v>60606083.44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11598004.53</v>
      </c>
      <c r="AL32" s="29">
        <v>0</v>
      </c>
      <c r="AM32" s="29">
        <v>0</v>
      </c>
      <c r="AN32" s="29">
        <v>1781.27</v>
      </c>
      <c r="AO32" s="29">
        <v>0</v>
      </c>
      <c r="AP32" s="29">
        <v>0</v>
      </c>
      <c r="AQ32" s="29">
        <v>525851.39</v>
      </c>
      <c r="AR32" s="29">
        <v>0</v>
      </c>
      <c r="AS32" s="29">
        <v>0</v>
      </c>
      <c r="AT32" s="29">
        <v>1240.62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3914.95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49705.11</v>
      </c>
      <c r="BV32" s="30">
        <f t="shared" si="5"/>
        <v>259847830.95</v>
      </c>
      <c r="BW32" s="30">
        <f t="shared" si="5"/>
        <v>156571.22</v>
      </c>
    </row>
    <row r="33" spans="1:75" s="33" customFormat="1" ht="15" thickBot="1">
      <c r="A33" s="70">
        <v>200</v>
      </c>
      <c r="B33" s="31" t="s">
        <v>89</v>
      </c>
      <c r="C33" s="32">
        <f aca="true" t="shared" si="6" ref="C33:BN33">SUM(C28:C32)</f>
        <v>26162081.76</v>
      </c>
      <c r="D33" s="32">
        <f t="shared" si="6"/>
        <v>24392631.53</v>
      </c>
      <c r="E33" s="32">
        <f t="shared" si="6"/>
        <v>24171307.9</v>
      </c>
      <c r="F33" s="32">
        <f t="shared" si="6"/>
        <v>4783.65</v>
      </c>
      <c r="G33" s="32">
        <f t="shared" si="6"/>
        <v>7508.05</v>
      </c>
      <c r="H33" s="32">
        <f t="shared" si="6"/>
        <v>4783.65</v>
      </c>
      <c r="I33" s="32">
        <f t="shared" si="6"/>
        <v>2755090.97</v>
      </c>
      <c r="J33" s="32">
        <f t="shared" si="6"/>
        <v>937023.22</v>
      </c>
      <c r="K33" s="32">
        <f t="shared" si="6"/>
        <v>2135607.78</v>
      </c>
      <c r="L33" s="32">
        <f t="shared" si="6"/>
        <v>6279768.99</v>
      </c>
      <c r="M33" s="32">
        <f t="shared" si="6"/>
        <v>4802447.35</v>
      </c>
      <c r="N33" s="32">
        <f t="shared" si="6"/>
        <v>6106657.21</v>
      </c>
      <c r="O33" s="32">
        <f t="shared" si="6"/>
        <v>5681471.09</v>
      </c>
      <c r="P33" s="32">
        <f t="shared" si="6"/>
        <v>3146175.58</v>
      </c>
      <c r="Q33" s="32">
        <f t="shared" si="6"/>
        <v>6099637.98</v>
      </c>
      <c r="R33" s="32">
        <f t="shared" si="6"/>
        <v>3349174.7</v>
      </c>
      <c r="S33" s="32">
        <f t="shared" si="6"/>
        <v>8104966.51</v>
      </c>
      <c r="T33" s="32">
        <f t="shared" si="6"/>
        <v>3354381.04</v>
      </c>
      <c r="U33" s="32">
        <f t="shared" si="6"/>
        <v>0</v>
      </c>
      <c r="V33" s="32">
        <f t="shared" si="6"/>
        <v>5402</v>
      </c>
      <c r="W33" s="32">
        <f t="shared" si="6"/>
        <v>0</v>
      </c>
      <c r="X33" s="32">
        <f t="shared" si="6"/>
        <v>11326975.350000001</v>
      </c>
      <c r="Y33" s="32">
        <f t="shared" si="6"/>
        <v>36619134.96</v>
      </c>
      <c r="Z33" s="32">
        <f t="shared" si="6"/>
        <v>8220038.91</v>
      </c>
      <c r="AA33" s="32">
        <f t="shared" si="6"/>
        <v>70366599.05</v>
      </c>
      <c r="AB33" s="32">
        <f t="shared" si="6"/>
        <v>109095665.55</v>
      </c>
      <c r="AC33" s="32">
        <f t="shared" si="6"/>
        <v>64382463.19</v>
      </c>
      <c r="AD33" s="32">
        <f t="shared" si="6"/>
        <v>82128578.18</v>
      </c>
      <c r="AE33" s="32">
        <f t="shared" si="6"/>
        <v>60606083.44</v>
      </c>
      <c r="AF33" s="32">
        <f t="shared" si="6"/>
        <v>73670858.07</v>
      </c>
      <c r="AG33" s="32">
        <f t="shared" si="6"/>
        <v>245112.64</v>
      </c>
      <c r="AH33" s="32">
        <f t="shared" si="6"/>
        <v>0</v>
      </c>
      <c r="AI33" s="32">
        <f t="shared" si="6"/>
        <v>110123.3</v>
      </c>
      <c r="AJ33" s="32">
        <f t="shared" si="6"/>
        <v>8734732.61</v>
      </c>
      <c r="AK33" s="32">
        <f t="shared" si="6"/>
        <v>11598004.53</v>
      </c>
      <c r="AL33" s="32">
        <f t="shared" si="6"/>
        <v>7279200.3</v>
      </c>
      <c r="AM33" s="32">
        <f t="shared" si="6"/>
        <v>0</v>
      </c>
      <c r="AN33" s="32">
        <f t="shared" si="6"/>
        <v>1781.27</v>
      </c>
      <c r="AO33" s="32">
        <f t="shared" si="6"/>
        <v>0</v>
      </c>
      <c r="AP33" s="32">
        <f t="shared" si="6"/>
        <v>1816291.62</v>
      </c>
      <c r="AQ33" s="32">
        <f t="shared" si="6"/>
        <v>525851.39</v>
      </c>
      <c r="AR33" s="32">
        <f t="shared" si="6"/>
        <v>1416914.74</v>
      </c>
      <c r="AS33" s="32">
        <f t="shared" si="6"/>
        <v>93017.45</v>
      </c>
      <c r="AT33" s="32">
        <f t="shared" si="6"/>
        <v>1240.62</v>
      </c>
      <c r="AU33" s="32">
        <f t="shared" si="6"/>
        <v>38951.24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6638664.95</v>
      </c>
      <c r="AZ33" s="32">
        <f t="shared" si="6"/>
        <v>3914.95</v>
      </c>
      <c r="BA33" s="32">
        <f t="shared" si="6"/>
        <v>5597541.05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225582343.01000002</v>
      </c>
      <c r="BV33" s="32">
        <f t="shared" si="7"/>
        <v>259847830.95</v>
      </c>
      <c r="BW33" s="32">
        <f t="shared" si="7"/>
        <v>202588466.36000004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3.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4.25">
      <c r="A36" s="26">
        <v>301</v>
      </c>
      <c r="B36" s="28" t="s">
        <v>91</v>
      </c>
      <c r="C36" s="29">
        <v>9655318</v>
      </c>
      <c r="D36" s="29">
        <v>0</v>
      </c>
      <c r="E36" s="29">
        <v>7936331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9655318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7936331</v>
      </c>
    </row>
    <row r="37" spans="1:75" ht="14.2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400000</v>
      </c>
      <c r="P37" s="29">
        <v>0</v>
      </c>
      <c r="Q37" s="29">
        <v>400000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66615.96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400000</v>
      </c>
      <c r="BV37" s="30">
        <f t="shared" si="8"/>
        <v>0</v>
      </c>
      <c r="BW37" s="30">
        <f t="shared" si="8"/>
        <v>466615.96</v>
      </c>
    </row>
    <row r="38" spans="1:75" ht="14.2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4.25">
      <c r="A39" s="26">
        <f>A38+1</f>
        <v>304</v>
      </c>
      <c r="B39" s="28" t="s">
        <v>94</v>
      </c>
      <c r="C39" s="29">
        <v>28547825.51</v>
      </c>
      <c r="D39" s="29">
        <v>0</v>
      </c>
      <c r="E39" s="29">
        <v>28547825.51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28547825.51</v>
      </c>
      <c r="BV39" s="30">
        <f t="shared" si="8"/>
        <v>0</v>
      </c>
      <c r="BW39" s="30">
        <f t="shared" si="8"/>
        <v>28547825.51</v>
      </c>
    </row>
    <row r="40" spans="1:75" s="33" customFormat="1" ht="15" thickBot="1">
      <c r="A40" s="70">
        <v>300</v>
      </c>
      <c r="B40" s="31" t="s">
        <v>95</v>
      </c>
      <c r="C40" s="32">
        <f aca="true" t="shared" si="9" ref="C40:BN40">SUM(C36:C39)</f>
        <v>38203143.510000005</v>
      </c>
      <c r="D40" s="32">
        <f t="shared" si="9"/>
        <v>0</v>
      </c>
      <c r="E40" s="32">
        <f t="shared" si="9"/>
        <v>36484156.510000005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400000</v>
      </c>
      <c r="P40" s="32">
        <f t="shared" si="9"/>
        <v>0</v>
      </c>
      <c r="Q40" s="32">
        <f t="shared" si="9"/>
        <v>400000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66615.96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38603143.510000005</v>
      </c>
      <c r="BV40" s="32">
        <f t="shared" si="10"/>
        <v>0</v>
      </c>
      <c r="BW40" s="32">
        <f t="shared" si="10"/>
        <v>36950772.47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3.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4.2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23075720.61</v>
      </c>
      <c r="BL43" s="29">
        <v>0</v>
      </c>
      <c r="BM43" s="29">
        <v>23075720.61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23075720.61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23075720.61</v>
      </c>
    </row>
    <row r="44" spans="1:75" ht="14.2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4.2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47339542.49</v>
      </c>
      <c r="BL45" s="29">
        <v>0</v>
      </c>
      <c r="BM45" s="29">
        <v>46402486.79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47339542.49</v>
      </c>
      <c r="BV45" s="30">
        <f t="shared" si="11"/>
        <v>0</v>
      </c>
      <c r="BW45" s="30">
        <f t="shared" si="11"/>
        <v>46402486.79</v>
      </c>
    </row>
    <row r="46" spans="1:75" ht="14.2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70415263.1</v>
      </c>
      <c r="BL47" s="32">
        <f t="shared" si="12"/>
        <v>0</v>
      </c>
      <c r="BM47" s="32">
        <f t="shared" si="12"/>
        <v>69478207.4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70415263.1</v>
      </c>
      <c r="BV47" s="32">
        <f t="shared" si="13"/>
        <v>0</v>
      </c>
      <c r="BW47" s="32">
        <f t="shared" si="13"/>
        <v>69478207.4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3.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4.2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3.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4.2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301379088.84</v>
      </c>
      <c r="BR54" s="29">
        <v>0</v>
      </c>
      <c r="BS54" s="29">
        <v>297628837.95</v>
      </c>
      <c r="BT54" s="29"/>
      <c r="BU54" s="30">
        <f aca="true" t="shared" si="16" ref="BU54:BW56">+C54+F54+I54+L54+O54+R54+U54+X54+AA54+AD54+AG54+AJ54+AM54+AP54+AS54+AV54+AY54+BB54+BE54+BH54+BK54+BN54+BQ54</f>
        <v>301379088.84</v>
      </c>
      <c r="BV54" s="30">
        <f t="shared" si="16"/>
        <v>0</v>
      </c>
      <c r="BW54" s="30">
        <f t="shared" si="16"/>
        <v>297628837.95</v>
      </c>
    </row>
    <row r="55" spans="1:75" ht="14.2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4074849.25</v>
      </c>
      <c r="BR55" s="29">
        <v>0</v>
      </c>
      <c r="BS55" s="29">
        <v>5159343.07</v>
      </c>
      <c r="BT55" s="29"/>
      <c r="BU55" s="30">
        <f t="shared" si="16"/>
        <v>4074849.25</v>
      </c>
      <c r="BV55" s="30">
        <f t="shared" si="16"/>
        <v>0</v>
      </c>
      <c r="BW55" s="30">
        <f t="shared" si="16"/>
        <v>5159343.07</v>
      </c>
    </row>
    <row r="56" spans="1:75" s="33" customFormat="1" ht="1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305453938.09</v>
      </c>
      <c r="BR56" s="32">
        <f>SUM(BR54:BR55)</f>
        <v>0</v>
      </c>
      <c r="BS56" s="32">
        <f>SUM(BS54:BS55)</f>
        <v>302788181.02</v>
      </c>
      <c r="BT56" s="32"/>
      <c r="BU56" s="30">
        <f t="shared" si="16"/>
        <v>305453938.09</v>
      </c>
      <c r="BV56" s="30">
        <f t="shared" si="16"/>
        <v>0</v>
      </c>
      <c r="BW56" s="30">
        <f t="shared" si="16"/>
        <v>302788181.02</v>
      </c>
    </row>
    <row r="57" spans="1:75" ht="15" thickBot="1" thickTop="1">
      <c r="A57" s="36"/>
      <c r="B57" s="37" t="s">
        <v>109</v>
      </c>
      <c r="C57" s="38">
        <f aca="true" t="shared" si="18" ref="C57:BN57">+C25+C33+C40+C47+C51+C56</f>
        <v>217321538.73000002</v>
      </c>
      <c r="D57" s="38">
        <f t="shared" si="18"/>
        <v>48700243.55</v>
      </c>
      <c r="E57" s="38">
        <f t="shared" si="18"/>
        <v>219614766.14999998</v>
      </c>
      <c r="F57" s="38">
        <f t="shared" si="18"/>
        <v>46683.700000000004</v>
      </c>
      <c r="G57" s="38">
        <f t="shared" si="18"/>
        <v>7508.05</v>
      </c>
      <c r="H57" s="38">
        <f t="shared" si="18"/>
        <v>41093.89</v>
      </c>
      <c r="I57" s="38">
        <f t="shared" si="18"/>
        <v>62387172.39999999</v>
      </c>
      <c r="J57" s="38">
        <f t="shared" si="18"/>
        <v>1016573.13</v>
      </c>
      <c r="K57" s="38">
        <f t="shared" si="18"/>
        <v>60691197.29000001</v>
      </c>
      <c r="L57" s="38">
        <f t="shared" si="18"/>
        <v>75855642.1</v>
      </c>
      <c r="M57" s="38">
        <f t="shared" si="18"/>
        <v>4865240.71</v>
      </c>
      <c r="N57" s="38">
        <f t="shared" si="18"/>
        <v>73527775.41999999</v>
      </c>
      <c r="O57" s="38">
        <f t="shared" si="18"/>
        <v>36332949.35000001</v>
      </c>
      <c r="P57" s="38">
        <f t="shared" si="18"/>
        <v>3170655.34</v>
      </c>
      <c r="Q57" s="38">
        <f t="shared" si="18"/>
        <v>35844779.879999995</v>
      </c>
      <c r="R57" s="38">
        <f t="shared" si="18"/>
        <v>8014573.09</v>
      </c>
      <c r="S57" s="38">
        <f t="shared" si="18"/>
        <v>8124775.06</v>
      </c>
      <c r="T57" s="38">
        <f t="shared" si="18"/>
        <v>8279404.989999999</v>
      </c>
      <c r="U57" s="38">
        <f t="shared" si="18"/>
        <v>11151700.5</v>
      </c>
      <c r="V57" s="38">
        <f t="shared" si="18"/>
        <v>28142</v>
      </c>
      <c r="W57" s="38">
        <f t="shared" si="18"/>
        <v>11563101.19</v>
      </c>
      <c r="X57" s="38">
        <f t="shared" si="18"/>
        <v>13546956.560000002</v>
      </c>
      <c r="Y57" s="38">
        <f t="shared" si="18"/>
        <v>36619134.96</v>
      </c>
      <c r="Z57" s="38">
        <f t="shared" si="18"/>
        <v>10953152.58</v>
      </c>
      <c r="AA57" s="38">
        <f t="shared" si="18"/>
        <v>252444254.91000003</v>
      </c>
      <c r="AB57" s="38">
        <f t="shared" si="18"/>
        <v>109256941.55</v>
      </c>
      <c r="AC57" s="38">
        <f t="shared" si="18"/>
        <v>245492881.03</v>
      </c>
      <c r="AD57" s="38">
        <f t="shared" si="18"/>
        <v>170444301.68</v>
      </c>
      <c r="AE57" s="38">
        <f t="shared" si="18"/>
        <v>60901959.089999996</v>
      </c>
      <c r="AF57" s="38">
        <f t="shared" si="18"/>
        <v>155355929.26</v>
      </c>
      <c r="AG57" s="38">
        <f t="shared" si="18"/>
        <v>2434445.61</v>
      </c>
      <c r="AH57" s="38">
        <f t="shared" si="18"/>
        <v>826.31</v>
      </c>
      <c r="AI57" s="38">
        <f t="shared" si="18"/>
        <v>2427357.83</v>
      </c>
      <c r="AJ57" s="38">
        <f t="shared" si="18"/>
        <v>129250508.97</v>
      </c>
      <c r="AK57" s="38">
        <f t="shared" si="18"/>
        <v>16569081.959999999</v>
      </c>
      <c r="AL57" s="38">
        <f t="shared" si="18"/>
        <v>123591538.05999999</v>
      </c>
      <c r="AM57" s="38">
        <f t="shared" si="18"/>
        <v>1008038.91</v>
      </c>
      <c r="AN57" s="38">
        <f t="shared" si="18"/>
        <v>1781.27</v>
      </c>
      <c r="AO57" s="38">
        <f t="shared" si="18"/>
        <v>916592.38</v>
      </c>
      <c r="AP57" s="38">
        <f t="shared" si="18"/>
        <v>15311049.7</v>
      </c>
      <c r="AQ57" s="38">
        <f t="shared" si="18"/>
        <v>608555.39</v>
      </c>
      <c r="AR57" s="38">
        <f t="shared" si="18"/>
        <v>14100770.59</v>
      </c>
      <c r="AS57" s="38">
        <f t="shared" si="18"/>
        <v>1324894.7799999998</v>
      </c>
      <c r="AT57" s="38">
        <f t="shared" si="18"/>
        <v>1240.62</v>
      </c>
      <c r="AU57" s="38">
        <f t="shared" si="18"/>
        <v>891956.01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7453252.3</v>
      </c>
      <c r="AZ57" s="38">
        <f t="shared" si="18"/>
        <v>26414.95</v>
      </c>
      <c r="BA57" s="38">
        <f t="shared" si="18"/>
        <v>6513220.68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73403922.99</v>
      </c>
      <c r="BL57" s="38">
        <f t="shared" si="18"/>
        <v>0</v>
      </c>
      <c r="BM57" s="38">
        <f t="shared" si="18"/>
        <v>72465563.61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305453938.09</v>
      </c>
      <c r="BR57" s="38">
        <f t="shared" si="19"/>
        <v>0</v>
      </c>
      <c r="BS57" s="38">
        <f t="shared" si="19"/>
        <v>302788181.02</v>
      </c>
      <c r="BT57" s="38"/>
      <c r="BU57" s="38">
        <f>+BT12+BU25+BU33+BU40+BU47+BU51+BU56</f>
        <v>1383185824.3699996</v>
      </c>
      <c r="BV57" s="38">
        <f t="shared" si="19"/>
        <v>289899073.94</v>
      </c>
      <c r="BW57" s="38">
        <f t="shared" si="19"/>
        <v>1345059261.8600001</v>
      </c>
    </row>
    <row r="58" spans="1:75" ht="21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197455514.33000016</v>
      </c>
      <c r="BV58" s="32">
        <v>0</v>
      </c>
      <c r="BW58" s="32">
        <f>IF(Entrate!D69&gt;BW57,Entrate!D69-BW57,0)</f>
        <v>213915612.02999973</v>
      </c>
    </row>
  </sheetData>
  <sheetProtection/>
  <mergeCells count="74"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Della Godenza Davide</cp:lastModifiedBy>
  <cp:lastPrinted>2015-03-02T13:25:41Z</cp:lastPrinted>
  <dcterms:created xsi:type="dcterms:W3CDTF">2000-01-20T08:39:24Z</dcterms:created>
  <dcterms:modified xsi:type="dcterms:W3CDTF">2023-05-02T10:01:06Z</dcterms:modified>
  <cp:category/>
  <cp:version/>
  <cp:contentType/>
  <cp:contentStatus/>
</cp:coreProperties>
</file>