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32" tabRatio="495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<sst xmlns="http://schemas.openxmlformats.org/spreadsheetml/2006/main" count="236" uniqueCount="137">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</sst>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abSelected="1" view="pageLayout" zoomScaleNormal="75" workbookViewId="0" topLeftCell="A1">
      <selection activeCell="A5" sqref="A5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39" t="s">
        <v>133</v>
      </c>
      <c r="C5" s="40">
        <v>2023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3.5">
      <c r="A8" s="42"/>
      <c r="B8" s="46" t="s">
        <v>8</v>
      </c>
      <c r="C8" s="7">
        <v>30051242.99</v>
      </c>
      <c r="D8" s="45"/>
      <c r="E8" s="6"/>
      <c r="F8" s="6"/>
    </row>
    <row r="9" spans="1:6" ht="13.5">
      <c r="A9" s="42"/>
      <c r="B9" s="48" t="s">
        <v>10</v>
      </c>
      <c r="C9" s="7">
        <v>259847830.95</v>
      </c>
      <c r="D9" s="45"/>
      <c r="E9" s="6"/>
      <c r="F9" s="6"/>
    </row>
    <row r="10" spans="1:6" ht="13.5">
      <c r="A10" s="42"/>
      <c r="B10" s="48" t="s">
        <v>11</v>
      </c>
      <c r="C10" s="7">
        <v>163383611.53</v>
      </c>
      <c r="D10" s="45"/>
      <c r="E10" s="6"/>
      <c r="F10" s="6"/>
    </row>
    <row r="11" spans="1:6" ht="13.5">
      <c r="A11" s="42"/>
      <c r="B11" s="48" t="s">
        <v>12</v>
      </c>
      <c r="C11" s="7"/>
      <c r="D11" s="7">
        <v>213915612.03</v>
      </c>
      <c r="E11" s="6"/>
      <c r="F11" s="6"/>
    </row>
    <row r="12" spans="1:6" ht="13.5">
      <c r="A12" s="42"/>
      <c r="B12" s="49"/>
      <c r="C12" s="7"/>
      <c r="D12" s="45"/>
      <c r="E12" s="6"/>
      <c r="F12" s="6"/>
    </row>
    <row r="13" spans="1:6" ht="13.5">
      <c r="A13" s="50" t="s">
        <v>13</v>
      </c>
      <c r="B13" s="48" t="s">
        <v>14</v>
      </c>
      <c r="C13" s="44"/>
      <c r="D13" s="45"/>
      <c r="E13" s="6"/>
      <c r="F13" s="6"/>
    </row>
    <row r="14" spans="1:6" ht="13.5">
      <c r="A14" s="51">
        <v>10101</v>
      </c>
      <c r="B14" s="52" t="s">
        <v>15</v>
      </c>
      <c r="C14" s="7">
        <v>475478373.17</v>
      </c>
      <c r="D14" s="7">
        <v>452077104.16</v>
      </c>
      <c r="E14" s="8"/>
      <c r="F14" s="8"/>
    </row>
    <row r="15" spans="1:6" ht="13.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3.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3.5">
      <c r="A17" s="51">
        <v>10104</v>
      </c>
      <c r="B17" s="52" t="s">
        <v>18</v>
      </c>
      <c r="C17" s="7">
        <v>0</v>
      </c>
      <c r="D17" s="7">
        <v>1943.7</v>
      </c>
      <c r="E17" s="8"/>
      <c r="F17" s="8"/>
    </row>
    <row r="18" spans="1:6" ht="13.5">
      <c r="A18" s="51">
        <v>10301</v>
      </c>
      <c r="B18" s="52" t="s">
        <v>19</v>
      </c>
      <c r="C18" s="7">
        <v>132647816.66</v>
      </c>
      <c r="D18" s="7">
        <v>132823494.83</v>
      </c>
      <c r="E18" s="8"/>
      <c r="F18" s="8"/>
    </row>
    <row r="19" spans="1:6" ht="13.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4.25">
      <c r="A20" s="59">
        <v>10000</v>
      </c>
      <c r="B20" s="10" t="s">
        <v>21</v>
      </c>
      <c r="C20" s="11">
        <f>SUM(C14:C19)</f>
        <v>608126189.83</v>
      </c>
      <c r="D20" s="11">
        <f>SUM(D14:D19)</f>
        <v>584902542.69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4" t="s">
        <v>22</v>
      </c>
      <c r="B22" s="48" t="s">
        <v>23</v>
      </c>
      <c r="C22" s="7"/>
      <c r="D22" s="45"/>
      <c r="E22" s="6"/>
      <c r="F22" s="6"/>
    </row>
    <row r="23" spans="1:6" ht="13.5">
      <c r="A23" s="51">
        <v>20101</v>
      </c>
      <c r="B23" s="52" t="s">
        <v>24</v>
      </c>
      <c r="C23" s="7">
        <v>94295657.06</v>
      </c>
      <c r="D23" s="7">
        <v>80307426.53</v>
      </c>
      <c r="E23" s="8"/>
      <c r="F23" s="8"/>
    </row>
    <row r="24" spans="1:6" ht="13.5">
      <c r="A24" s="56">
        <v>20102</v>
      </c>
      <c r="B24" s="55" t="s">
        <v>25</v>
      </c>
      <c r="C24" s="7">
        <v>446.48</v>
      </c>
      <c r="D24" s="7">
        <v>446.48</v>
      </c>
      <c r="E24" s="8"/>
      <c r="F24" s="8"/>
    </row>
    <row r="25" spans="1:6" ht="13.5">
      <c r="A25" s="51">
        <v>20103</v>
      </c>
      <c r="B25" s="52" t="s">
        <v>26</v>
      </c>
      <c r="C25" s="7">
        <v>6887522.52</v>
      </c>
      <c r="D25" s="7">
        <v>5148098.25</v>
      </c>
      <c r="E25" s="8"/>
      <c r="F25" s="8"/>
    </row>
    <row r="26" spans="1:6" ht="13.5">
      <c r="A26" s="51">
        <v>20104</v>
      </c>
      <c r="B26" s="52" t="s">
        <v>27</v>
      </c>
      <c r="C26" s="7">
        <v>1713189.9</v>
      </c>
      <c r="D26" s="7">
        <v>2390919.69</v>
      </c>
      <c r="E26" s="8"/>
      <c r="F26" s="8"/>
    </row>
    <row r="27" spans="1:6" ht="13.5">
      <c r="A27" s="51">
        <v>20105</v>
      </c>
      <c r="B27" s="52" t="s">
        <v>28</v>
      </c>
      <c r="C27" s="7">
        <v>847846.21</v>
      </c>
      <c r="D27" s="7">
        <v>1078688.09</v>
      </c>
      <c r="E27" s="8"/>
      <c r="F27" s="8"/>
    </row>
    <row r="28" spans="1:6" ht="14.25">
      <c r="A28" s="57">
        <v>20000</v>
      </c>
      <c r="B28" s="15" t="s">
        <v>29</v>
      </c>
      <c r="C28" s="16">
        <f>SUM(C23:C27)</f>
        <v>103744662.17</v>
      </c>
      <c r="D28" s="16">
        <f>SUM(D23:D27)</f>
        <v>88925579.04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8" t="s">
        <v>30</v>
      </c>
      <c r="B30" s="48" t="s">
        <v>31</v>
      </c>
      <c r="C30" s="7"/>
      <c r="D30" s="7"/>
      <c r="E30" s="8"/>
      <c r="F30" s="8"/>
    </row>
    <row r="31" spans="1:6" ht="13.5">
      <c r="A31" s="51">
        <v>30100</v>
      </c>
      <c r="B31" s="52" t="s">
        <v>32</v>
      </c>
      <c r="C31" s="7">
        <v>85015051.72</v>
      </c>
      <c r="D31" s="7">
        <v>73446460.4</v>
      </c>
      <c r="E31" s="8"/>
      <c r="F31" s="8"/>
    </row>
    <row r="32" spans="1:6" ht="13.5">
      <c r="A32" s="56">
        <v>30200</v>
      </c>
      <c r="B32" s="55" t="s">
        <v>33</v>
      </c>
      <c r="C32" s="7">
        <v>72445174.53</v>
      </c>
      <c r="D32" s="7">
        <v>39469228.07</v>
      </c>
      <c r="E32" s="8"/>
      <c r="F32" s="8"/>
    </row>
    <row r="33" spans="1:6" ht="13.5">
      <c r="A33" s="56">
        <v>30300</v>
      </c>
      <c r="B33" s="55" t="s">
        <v>34</v>
      </c>
      <c r="C33" s="7">
        <v>3389215.99</v>
      </c>
      <c r="D33" s="7">
        <v>3486685.16</v>
      </c>
      <c r="E33" s="8"/>
      <c r="F33" s="8"/>
    </row>
    <row r="34" spans="1:6" ht="13.5">
      <c r="A34" s="56">
        <v>30400</v>
      </c>
      <c r="B34" s="55" t="s">
        <v>35</v>
      </c>
      <c r="C34" s="7">
        <v>11700000</v>
      </c>
      <c r="D34" s="7">
        <v>20200000</v>
      </c>
      <c r="E34" s="8"/>
      <c r="F34" s="8"/>
    </row>
    <row r="35" spans="1:6" ht="13.5">
      <c r="A35" s="51">
        <v>30500</v>
      </c>
      <c r="B35" s="52" t="s">
        <v>36</v>
      </c>
      <c r="C35" s="7">
        <v>19856498.31</v>
      </c>
      <c r="D35" s="7">
        <v>18597382.78</v>
      </c>
      <c r="E35" s="8"/>
      <c r="F35" s="8"/>
    </row>
    <row r="36" spans="1:6" ht="14.25">
      <c r="A36" s="59">
        <v>30000</v>
      </c>
      <c r="B36" s="10" t="s">
        <v>37</v>
      </c>
      <c r="C36" s="11">
        <f>SUM(C31:C35)</f>
        <v>192405940.55</v>
      </c>
      <c r="D36" s="11">
        <f>SUM(D31:D35)</f>
        <v>155199756.41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8" t="s">
        <v>38</v>
      </c>
      <c r="B38" s="46" t="s">
        <v>39</v>
      </c>
      <c r="C38" s="17"/>
      <c r="D38" s="18"/>
      <c r="E38" s="6"/>
      <c r="F38" s="6"/>
    </row>
    <row r="39" spans="1:6" ht="13.5">
      <c r="A39" s="51">
        <v>40100</v>
      </c>
      <c r="B39" s="52" t="s">
        <v>40</v>
      </c>
      <c r="C39" s="7">
        <v>0</v>
      </c>
      <c r="D39" s="7">
        <v>0</v>
      </c>
      <c r="E39" s="8"/>
      <c r="F39" s="8"/>
    </row>
    <row r="40" spans="1:6" ht="13.5">
      <c r="A40" s="51">
        <v>40200</v>
      </c>
      <c r="B40" s="52" t="s">
        <v>41</v>
      </c>
      <c r="C40" s="7">
        <v>293334799.1</v>
      </c>
      <c r="D40" s="7">
        <v>238106712.85</v>
      </c>
      <c r="E40" s="8"/>
      <c r="F40" s="8"/>
    </row>
    <row r="41" spans="1:6" ht="13.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3.5">
      <c r="A42" s="51">
        <v>40400</v>
      </c>
      <c r="B42" s="52" t="s">
        <v>43</v>
      </c>
      <c r="C42" s="7">
        <v>5155018.96</v>
      </c>
      <c r="D42" s="7">
        <v>5070831.37</v>
      </c>
      <c r="E42" s="8"/>
      <c r="F42" s="8"/>
    </row>
    <row r="43" spans="1:6" ht="13.5">
      <c r="A43" s="56">
        <v>40500</v>
      </c>
      <c r="B43" s="55" t="s">
        <v>44</v>
      </c>
      <c r="C43" s="7">
        <v>10937526.41</v>
      </c>
      <c r="D43" s="7">
        <v>10929588.51</v>
      </c>
      <c r="E43" s="8"/>
      <c r="F43" s="8"/>
    </row>
    <row r="44" spans="1:6" ht="14.25">
      <c r="A44" s="59">
        <v>40000</v>
      </c>
      <c r="B44" s="10" t="s">
        <v>45</v>
      </c>
      <c r="C44" s="11">
        <f>SUM(C39:C43)</f>
        <v>309427344.47</v>
      </c>
      <c r="D44" s="11">
        <f>SUM(D39:D43)</f>
        <v>254107132.73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8" t="s">
        <v>46</v>
      </c>
      <c r="B46" s="46" t="s">
        <v>47</v>
      </c>
      <c r="C46" s="17"/>
      <c r="D46" s="18"/>
      <c r="E46" s="6"/>
      <c r="F46" s="6"/>
    </row>
    <row r="47" spans="1:6" ht="13.5">
      <c r="A47" s="51">
        <v>50100</v>
      </c>
      <c r="B47" s="52" t="s">
        <v>48</v>
      </c>
      <c r="C47" s="7">
        <v>0</v>
      </c>
      <c r="D47" s="7">
        <v>10000</v>
      </c>
      <c r="E47" s="8"/>
      <c r="F47" s="8"/>
    </row>
    <row r="48" spans="1:6" ht="13.5">
      <c r="A48" s="51">
        <v>50200</v>
      </c>
      <c r="B48" s="52" t="s">
        <v>49</v>
      </c>
      <c r="C48" s="7">
        <v>800000</v>
      </c>
      <c r="D48" s="7">
        <v>400000</v>
      </c>
      <c r="E48" s="8"/>
      <c r="F48" s="8"/>
    </row>
    <row r="49" spans="1:6" ht="13.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3.5">
      <c r="A50" s="51">
        <v>50400</v>
      </c>
      <c r="B50" s="52" t="s">
        <v>51</v>
      </c>
      <c r="C50" s="7">
        <v>11946948.91</v>
      </c>
      <c r="D50" s="7">
        <v>35988412.52</v>
      </c>
      <c r="E50" s="8"/>
      <c r="F50" s="8"/>
    </row>
    <row r="51" spans="1:6" ht="14.25">
      <c r="A51" s="59">
        <v>50000</v>
      </c>
      <c r="B51" s="10" t="s">
        <v>52</v>
      </c>
      <c r="C51" s="11">
        <f>SUM(C47:C50)</f>
        <v>12746948.91</v>
      </c>
      <c r="D51" s="11">
        <f>SUM(D47:D50)</f>
        <v>36398412.52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8" t="s">
        <v>53</v>
      </c>
      <c r="B53" s="46" t="s">
        <v>54</v>
      </c>
      <c r="C53" s="17"/>
      <c r="D53" s="18"/>
      <c r="E53" s="6"/>
      <c r="F53" s="6"/>
    </row>
    <row r="54" spans="1:6" ht="13.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3.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3.5">
      <c r="A56" s="51">
        <v>60300</v>
      </c>
      <c r="B56" s="52" t="s">
        <v>50</v>
      </c>
      <c r="C56" s="7">
        <v>22785150.4</v>
      </c>
      <c r="D56" s="7">
        <v>18212559.45</v>
      </c>
      <c r="E56" s="8"/>
      <c r="F56" s="8"/>
    </row>
    <row r="57" spans="1:6" ht="13.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4.25">
      <c r="A58" s="59">
        <v>60000</v>
      </c>
      <c r="B58" s="10" t="s">
        <v>55</v>
      </c>
      <c r="C58" s="11">
        <f>SUM(C54:C57)</f>
        <v>22785150.4</v>
      </c>
      <c r="D58" s="11">
        <f>SUM(D54:D57)</f>
        <v>18212559.45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8" t="s">
        <v>56</v>
      </c>
      <c r="B60" s="46" t="s">
        <v>57</v>
      </c>
      <c r="C60" s="17"/>
      <c r="D60" s="18"/>
      <c r="E60" s="6"/>
      <c r="F60" s="6"/>
    </row>
    <row r="61" spans="1:6" ht="13.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4.2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8" t="s">
        <v>60</v>
      </c>
      <c r="B64" s="46" t="s">
        <v>61</v>
      </c>
      <c r="C64" s="17"/>
      <c r="D64" s="18"/>
      <c r="E64" s="6"/>
      <c r="F64" s="6"/>
    </row>
    <row r="65" spans="1:6" ht="13.5">
      <c r="A65" s="51">
        <v>90100</v>
      </c>
      <c r="B65" s="52" t="s">
        <v>62</v>
      </c>
      <c r="C65" s="7">
        <v>127226573.26</v>
      </c>
      <c r="D65" s="7">
        <v>127254925.62</v>
      </c>
      <c r="E65" s="8"/>
      <c r="F65" s="8"/>
    </row>
    <row r="66" spans="1:6" ht="13.5">
      <c r="A66" s="51">
        <v>90200</v>
      </c>
      <c r="B66" s="52" t="s">
        <v>63</v>
      </c>
      <c r="C66" s="7">
        <v>5595547.35</v>
      </c>
      <c r="D66" s="7">
        <v>4005314.43</v>
      </c>
      <c r="E66" s="8"/>
      <c r="F66" s="8"/>
    </row>
    <row r="67" spans="1:6" ht="14.25">
      <c r="A67" s="53">
        <v>90000</v>
      </c>
      <c r="B67" s="10" t="s">
        <v>64</v>
      </c>
      <c r="C67" s="11">
        <f>SUM(C65:C66)</f>
        <v>132822120.61</v>
      </c>
      <c r="D67" s="11">
        <f>SUM(D65:D66)</f>
        <v>131260240.05000001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1382058356.94</v>
      </c>
      <c r="D68" s="20">
        <f>+D20+D28+D36+D44+D51+D58+D62+D67</f>
        <v>1269006222.8899999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1835341042.41</v>
      </c>
      <c r="D69" s="20">
        <f>+D68+D11</f>
        <v>1482921834.9199998</v>
      </c>
      <c r="E69" s="21"/>
      <c r="F69" s="21"/>
    </row>
    <row r="70" spans="1:6" ht="23.25" customHeight="1">
      <c r="A70" s="9"/>
      <c r="B70" s="19" t="s">
        <v>129</v>
      </c>
      <c r="C70" s="20">
        <f>IF((Spese!BU57+Spese!BV57)&gt;Entrate!C69,(Spese!BU57+Spese!BV57)-Entrate!C69,0)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zoomScale="70" zoomScaleNormal="70" zoomScalePageLayoutView="0" workbookViewId="0" topLeftCell="A36">
      <selection activeCell="A4" sqref="A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">
      <c r="B1" s="3"/>
      <c r="C1" s="3"/>
    </row>
    <row r="3" spans="3:6" ht="12.75">
      <c r="C3" s="77" t="s">
        <v>6</v>
      </c>
      <c r="D3" s="77"/>
      <c r="E3" s="77"/>
      <c r="F3" s="77"/>
    </row>
    <row r="4" ht="18">
      <c r="B4" s="3" t="s">
        <v>134</v>
      </c>
    </row>
    <row r="5" spans="2:7" ht="18">
      <c r="B5" s="39"/>
      <c r="C5" s="39" t="s">
        <v>133</v>
      </c>
      <c r="D5" s="3">
        <f>Entrate!C5</f>
        <v>2023</v>
      </c>
      <c r="G5" s="3"/>
    </row>
    <row r="6" spans="2:7" ht="18">
      <c r="B6" s="3"/>
      <c r="G6" s="3"/>
    </row>
    <row r="7" spans="1:75" ht="12.75">
      <c r="A7" s="74"/>
      <c r="B7" s="86" t="s">
        <v>136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127</v>
      </c>
      <c r="BU7" s="97" t="s">
        <v>128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135</v>
      </c>
      <c r="S8" s="88"/>
      <c r="T8" s="89"/>
      <c r="U8" s="92" t="s">
        <v>110</v>
      </c>
      <c r="V8" s="89"/>
      <c r="W8" s="93"/>
      <c r="X8" s="84" t="s">
        <v>111</v>
      </c>
      <c r="Y8" s="85"/>
      <c r="Z8" s="83"/>
      <c r="AA8" s="81" t="s">
        <v>112</v>
      </c>
      <c r="AB8" s="82"/>
      <c r="AC8" s="83"/>
      <c r="AD8" s="81" t="s">
        <v>113</v>
      </c>
      <c r="AE8" s="82"/>
      <c r="AF8" s="83"/>
      <c r="AG8" s="88" t="s">
        <v>114</v>
      </c>
      <c r="AH8" s="88"/>
      <c r="AI8" s="89"/>
      <c r="AJ8" s="92" t="s">
        <v>115</v>
      </c>
      <c r="AK8" s="89"/>
      <c r="AL8" s="93"/>
      <c r="AM8" s="84" t="s">
        <v>116</v>
      </c>
      <c r="AN8" s="85"/>
      <c r="AO8" s="83"/>
      <c r="AP8" s="81" t="s">
        <v>117</v>
      </c>
      <c r="AQ8" s="82"/>
      <c r="AR8" s="83"/>
      <c r="AS8" s="81" t="s">
        <v>118</v>
      </c>
      <c r="AT8" s="82"/>
      <c r="AU8" s="83"/>
      <c r="AV8" s="88" t="s">
        <v>119</v>
      </c>
      <c r="AW8" s="88"/>
      <c r="AX8" s="89"/>
      <c r="AY8" s="92" t="s">
        <v>120</v>
      </c>
      <c r="AZ8" s="89"/>
      <c r="BA8" s="93"/>
      <c r="BB8" s="84" t="s">
        <v>121</v>
      </c>
      <c r="BC8" s="85"/>
      <c r="BD8" s="83"/>
      <c r="BE8" s="81" t="s">
        <v>122</v>
      </c>
      <c r="BF8" s="82"/>
      <c r="BG8" s="83"/>
      <c r="BH8" s="81" t="s">
        <v>123</v>
      </c>
      <c r="BI8" s="82"/>
      <c r="BJ8" s="83"/>
      <c r="BK8" s="88" t="s">
        <v>124</v>
      </c>
      <c r="BL8" s="88"/>
      <c r="BM8" s="89"/>
      <c r="BN8" s="92" t="s">
        <v>125</v>
      </c>
      <c r="BO8" s="89"/>
      <c r="BP8" s="93"/>
      <c r="BQ8" s="84" t="s">
        <v>126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132</v>
      </c>
      <c r="D10" s="65" t="s">
        <v>131</v>
      </c>
      <c r="E10" s="63"/>
      <c r="F10" s="65" t="s">
        <v>132</v>
      </c>
      <c r="G10" s="65" t="s">
        <v>131</v>
      </c>
      <c r="H10" s="66"/>
      <c r="I10" s="65" t="s">
        <v>132</v>
      </c>
      <c r="J10" s="68" t="s">
        <v>131</v>
      </c>
      <c r="K10" s="63"/>
      <c r="L10" s="65" t="s">
        <v>132</v>
      </c>
      <c r="M10" s="68" t="s">
        <v>131</v>
      </c>
      <c r="N10" s="63"/>
      <c r="O10" s="65" t="s">
        <v>132</v>
      </c>
      <c r="P10" s="68" t="s">
        <v>131</v>
      </c>
      <c r="Q10" s="63"/>
      <c r="R10" s="65" t="s">
        <v>132</v>
      </c>
      <c r="S10" s="65" t="s">
        <v>131</v>
      </c>
      <c r="T10" s="63"/>
      <c r="U10" s="65" t="s">
        <v>132</v>
      </c>
      <c r="V10" s="65" t="s">
        <v>131</v>
      </c>
      <c r="W10" s="66"/>
      <c r="X10" s="65" t="s">
        <v>132</v>
      </c>
      <c r="Y10" s="68" t="s">
        <v>131</v>
      </c>
      <c r="Z10" s="63"/>
      <c r="AA10" s="65" t="s">
        <v>132</v>
      </c>
      <c r="AB10" s="68" t="s">
        <v>131</v>
      </c>
      <c r="AC10" s="63"/>
      <c r="AD10" s="65" t="s">
        <v>132</v>
      </c>
      <c r="AE10" s="68" t="s">
        <v>131</v>
      </c>
      <c r="AF10" s="63"/>
      <c r="AG10" s="65" t="s">
        <v>132</v>
      </c>
      <c r="AH10" s="65" t="s">
        <v>131</v>
      </c>
      <c r="AI10" s="63"/>
      <c r="AJ10" s="65" t="s">
        <v>132</v>
      </c>
      <c r="AK10" s="65" t="s">
        <v>131</v>
      </c>
      <c r="AL10" s="66"/>
      <c r="AM10" s="65" t="s">
        <v>132</v>
      </c>
      <c r="AN10" s="68" t="s">
        <v>131</v>
      </c>
      <c r="AO10" s="63"/>
      <c r="AP10" s="65" t="s">
        <v>132</v>
      </c>
      <c r="AQ10" s="68" t="s">
        <v>131</v>
      </c>
      <c r="AR10" s="63"/>
      <c r="AS10" s="65" t="s">
        <v>132</v>
      </c>
      <c r="AT10" s="68" t="s">
        <v>131</v>
      </c>
      <c r="AU10" s="63"/>
      <c r="AV10" s="65" t="s">
        <v>132</v>
      </c>
      <c r="AW10" s="65" t="s">
        <v>131</v>
      </c>
      <c r="AX10" s="63"/>
      <c r="AY10" s="65" t="s">
        <v>132</v>
      </c>
      <c r="AZ10" s="65" t="s">
        <v>131</v>
      </c>
      <c r="BA10" s="66"/>
      <c r="BB10" s="65" t="s">
        <v>132</v>
      </c>
      <c r="BC10" s="68" t="s">
        <v>131</v>
      </c>
      <c r="BD10" s="63"/>
      <c r="BE10" s="65" t="s">
        <v>132</v>
      </c>
      <c r="BF10" s="68" t="s">
        <v>131</v>
      </c>
      <c r="BG10" s="63"/>
      <c r="BH10" s="65" t="s">
        <v>132</v>
      </c>
      <c r="BI10" s="68" t="s">
        <v>131</v>
      </c>
      <c r="BJ10" s="63"/>
      <c r="BK10" s="65" t="s">
        <v>132</v>
      </c>
      <c r="BL10" s="65" t="s">
        <v>131</v>
      </c>
      <c r="BM10" s="63"/>
      <c r="BN10" s="65" t="s">
        <v>132</v>
      </c>
      <c r="BO10" s="65" t="s">
        <v>131</v>
      </c>
      <c r="BP10" s="66"/>
      <c r="BQ10" s="65" t="s">
        <v>132</v>
      </c>
      <c r="BR10" s="68" t="s">
        <v>131</v>
      </c>
      <c r="BS10" s="63"/>
      <c r="BT10" s="62"/>
      <c r="BU10" s="64"/>
      <c r="BV10" s="68" t="s">
        <v>131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71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3.5">
      <c r="A14" s="50"/>
      <c r="B14" s="48" t="s">
        <v>72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4.25">
      <c r="A15" s="26">
        <v>101</v>
      </c>
      <c r="B15" s="28" t="s">
        <v>73</v>
      </c>
      <c r="C15" s="29">
        <v>90212355.62</v>
      </c>
      <c r="D15" s="29">
        <v>0</v>
      </c>
      <c r="E15" s="29">
        <v>89015123.81</v>
      </c>
      <c r="F15" s="29">
        <v>0</v>
      </c>
      <c r="G15" s="29">
        <v>0</v>
      </c>
      <c r="H15" s="29">
        <v>0</v>
      </c>
      <c r="I15" s="29">
        <v>43324908.95</v>
      </c>
      <c r="J15" s="29">
        <v>0</v>
      </c>
      <c r="K15" s="29">
        <v>43567138.19</v>
      </c>
      <c r="L15" s="29">
        <v>23900526.89</v>
      </c>
      <c r="M15" s="29">
        <v>0</v>
      </c>
      <c r="N15" s="29">
        <v>24107450.15</v>
      </c>
      <c r="O15" s="29">
        <v>10171081.01</v>
      </c>
      <c r="P15" s="29">
        <v>0</v>
      </c>
      <c r="Q15" s="29">
        <v>10202385.01</v>
      </c>
      <c r="R15" s="29">
        <v>625644.67</v>
      </c>
      <c r="S15" s="29">
        <v>0</v>
      </c>
      <c r="T15" s="29">
        <v>654278.59</v>
      </c>
      <c r="U15" s="29">
        <v>2886033.7</v>
      </c>
      <c r="V15" s="29">
        <v>0</v>
      </c>
      <c r="W15" s="29">
        <v>2825046.92</v>
      </c>
      <c r="X15" s="29">
        <v>1698044.49</v>
      </c>
      <c r="Y15" s="29">
        <v>0</v>
      </c>
      <c r="Z15" s="29">
        <v>1641008.42</v>
      </c>
      <c r="AA15" s="29">
        <v>2832680.28</v>
      </c>
      <c r="AB15" s="29">
        <v>0</v>
      </c>
      <c r="AC15" s="29">
        <v>2823384.3</v>
      </c>
      <c r="AD15" s="29">
        <v>6468182.23</v>
      </c>
      <c r="AE15" s="29">
        <v>0</v>
      </c>
      <c r="AF15" s="29">
        <v>6461391.19</v>
      </c>
      <c r="AG15" s="29">
        <v>1238377.06</v>
      </c>
      <c r="AH15" s="29">
        <v>0</v>
      </c>
      <c r="AI15" s="29">
        <v>1249174.8</v>
      </c>
      <c r="AJ15" s="29">
        <v>38598292.83</v>
      </c>
      <c r="AK15" s="29">
        <v>0</v>
      </c>
      <c r="AL15" s="29">
        <v>38430695.54</v>
      </c>
      <c r="AM15" s="29">
        <v>35353.23</v>
      </c>
      <c r="AN15" s="29">
        <v>0</v>
      </c>
      <c r="AO15" s="29">
        <v>35200.28</v>
      </c>
      <c r="AP15" s="29">
        <v>6453676.97</v>
      </c>
      <c r="AQ15" s="29">
        <v>0</v>
      </c>
      <c r="AR15" s="29">
        <v>6292776.7</v>
      </c>
      <c r="AS15" s="29">
        <v>381560.86</v>
      </c>
      <c r="AT15" s="29">
        <v>0</v>
      </c>
      <c r="AU15" s="29">
        <v>383052.67</v>
      </c>
      <c r="AV15" s="29">
        <v>0</v>
      </c>
      <c r="AW15" s="29">
        <v>0</v>
      </c>
      <c r="AX15" s="29">
        <v>0</v>
      </c>
      <c r="AY15" s="29">
        <v>771879.23</v>
      </c>
      <c r="AZ15" s="29">
        <v>0</v>
      </c>
      <c r="BA15" s="29">
        <v>767840.6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229598598.01999995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228455947.16999996</v>
      </c>
    </row>
    <row r="16" spans="1:75" ht="14.25">
      <c r="A16" s="26">
        <f>A15+1</f>
        <v>102</v>
      </c>
      <c r="B16" s="28" t="s">
        <v>74</v>
      </c>
      <c r="C16" s="29">
        <v>13598782.01</v>
      </c>
      <c r="D16" s="29">
        <v>0</v>
      </c>
      <c r="E16" s="29">
        <v>14523381.6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16874.8</v>
      </c>
      <c r="AK16" s="29">
        <v>0</v>
      </c>
      <c r="AL16" s="29">
        <v>4686.03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13615656.81</v>
      </c>
      <c r="BV16" s="30">
        <f t="shared" si="0"/>
        <v>0</v>
      </c>
      <c r="BW16" s="30">
        <f t="shared" si="0"/>
        <v>14528067.629999999</v>
      </c>
    </row>
    <row r="17" spans="1:75" ht="14.25">
      <c r="A17" s="26">
        <f aca="true" t="shared" si="2" ref="A17:A24">A16+1</f>
        <v>103</v>
      </c>
      <c r="B17" s="28" t="s">
        <v>75</v>
      </c>
      <c r="C17" s="29">
        <v>39912696.12</v>
      </c>
      <c r="D17" s="29">
        <v>0</v>
      </c>
      <c r="E17" s="29">
        <v>40783310.63</v>
      </c>
      <c r="F17" s="29">
        <v>30000</v>
      </c>
      <c r="G17" s="29">
        <v>0</v>
      </c>
      <c r="H17" s="29">
        <v>27182.91</v>
      </c>
      <c r="I17" s="29">
        <v>17489277.11</v>
      </c>
      <c r="J17" s="29">
        <v>0</v>
      </c>
      <c r="K17" s="29">
        <v>14978296.92</v>
      </c>
      <c r="L17" s="29">
        <v>40130707.93</v>
      </c>
      <c r="M17" s="29">
        <v>0</v>
      </c>
      <c r="N17" s="29">
        <v>38052723.27</v>
      </c>
      <c r="O17" s="29">
        <v>8744743.41</v>
      </c>
      <c r="P17" s="29">
        <v>0</v>
      </c>
      <c r="Q17" s="29">
        <v>8489135.93</v>
      </c>
      <c r="R17" s="29">
        <v>2340423.51</v>
      </c>
      <c r="S17" s="29">
        <v>0</v>
      </c>
      <c r="T17" s="29">
        <v>2073381.69</v>
      </c>
      <c r="U17" s="29">
        <v>11809916.87</v>
      </c>
      <c r="V17" s="29">
        <v>0</v>
      </c>
      <c r="W17" s="29">
        <v>11769496.59</v>
      </c>
      <c r="X17" s="29">
        <v>169906.96</v>
      </c>
      <c r="Y17" s="29">
        <v>0</v>
      </c>
      <c r="Z17" s="29">
        <v>75292.82</v>
      </c>
      <c r="AA17" s="29">
        <v>177561948.37</v>
      </c>
      <c r="AB17" s="29">
        <v>0</v>
      </c>
      <c r="AC17" s="29">
        <v>176914958.97</v>
      </c>
      <c r="AD17" s="29">
        <v>28604929.91</v>
      </c>
      <c r="AE17" s="29">
        <v>0</v>
      </c>
      <c r="AF17" s="29">
        <v>27576681.18</v>
      </c>
      <c r="AG17" s="29">
        <v>1119497.49</v>
      </c>
      <c r="AH17" s="29">
        <v>0</v>
      </c>
      <c r="AI17" s="29">
        <v>888892.56</v>
      </c>
      <c r="AJ17" s="29">
        <v>69460619.44</v>
      </c>
      <c r="AK17" s="29">
        <v>0</v>
      </c>
      <c r="AL17" s="29">
        <v>63003223.44</v>
      </c>
      <c r="AM17" s="29">
        <v>927800.22</v>
      </c>
      <c r="AN17" s="29">
        <v>0</v>
      </c>
      <c r="AO17" s="29">
        <v>816318.12</v>
      </c>
      <c r="AP17" s="29">
        <v>6226672.54</v>
      </c>
      <c r="AQ17" s="29">
        <v>0</v>
      </c>
      <c r="AR17" s="29">
        <v>5949739.65</v>
      </c>
      <c r="AS17" s="29">
        <v>892735.13</v>
      </c>
      <c r="AT17" s="29">
        <v>0</v>
      </c>
      <c r="AU17" s="29">
        <v>1294766.53</v>
      </c>
      <c r="AV17" s="29">
        <v>0</v>
      </c>
      <c r="AW17" s="29">
        <v>0</v>
      </c>
      <c r="AX17" s="29">
        <v>0</v>
      </c>
      <c r="AY17" s="29">
        <v>356347.27</v>
      </c>
      <c r="AZ17" s="29">
        <v>0</v>
      </c>
      <c r="BA17" s="29">
        <v>213714.89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405778222.28000003</v>
      </c>
      <c r="BV17" s="30">
        <f t="shared" si="0"/>
        <v>0</v>
      </c>
      <c r="BW17" s="30">
        <f t="shared" si="0"/>
        <v>392907116.09999996</v>
      </c>
    </row>
    <row r="18" spans="1:75" ht="14.25">
      <c r="A18" s="26">
        <f t="shared" si="2"/>
        <v>104</v>
      </c>
      <c r="B18" s="28" t="s">
        <v>23</v>
      </c>
      <c r="C18" s="29">
        <v>1360763.23</v>
      </c>
      <c r="D18" s="29">
        <v>0</v>
      </c>
      <c r="E18" s="29">
        <v>2497548.35</v>
      </c>
      <c r="F18" s="29">
        <v>0</v>
      </c>
      <c r="G18" s="29">
        <v>0</v>
      </c>
      <c r="H18" s="29">
        <v>0</v>
      </c>
      <c r="I18" s="29">
        <v>65534</v>
      </c>
      <c r="J18" s="29">
        <v>0</v>
      </c>
      <c r="K18" s="29">
        <v>111282</v>
      </c>
      <c r="L18" s="29">
        <v>7253245.01</v>
      </c>
      <c r="M18" s="29">
        <v>0</v>
      </c>
      <c r="N18" s="29">
        <v>6490858.76</v>
      </c>
      <c r="O18" s="29">
        <v>12842629.24</v>
      </c>
      <c r="P18" s="29">
        <v>0</v>
      </c>
      <c r="Q18" s="29">
        <v>9809052.47</v>
      </c>
      <c r="R18" s="29">
        <v>1189163.09</v>
      </c>
      <c r="S18" s="29">
        <v>0</v>
      </c>
      <c r="T18" s="29">
        <v>1275869.04</v>
      </c>
      <c r="U18" s="29">
        <v>481002.29</v>
      </c>
      <c r="V18" s="29">
        <v>0</v>
      </c>
      <c r="W18" s="29">
        <v>439798.59</v>
      </c>
      <c r="X18" s="29">
        <v>8493.33</v>
      </c>
      <c r="Y18" s="29">
        <v>0</v>
      </c>
      <c r="Z18" s="29">
        <v>4226.67</v>
      </c>
      <c r="AA18" s="29">
        <v>2309348.51</v>
      </c>
      <c r="AB18" s="29">
        <v>0</v>
      </c>
      <c r="AC18" s="29">
        <v>3042378.47</v>
      </c>
      <c r="AD18" s="29">
        <v>27910793.88</v>
      </c>
      <c r="AE18" s="29">
        <v>0</v>
      </c>
      <c r="AF18" s="29">
        <v>35197835.61</v>
      </c>
      <c r="AG18" s="29">
        <v>238085.55</v>
      </c>
      <c r="AH18" s="29">
        <v>0</v>
      </c>
      <c r="AI18" s="29">
        <v>132293.17</v>
      </c>
      <c r="AJ18" s="29">
        <v>23867634.96</v>
      </c>
      <c r="AK18" s="29">
        <v>0</v>
      </c>
      <c r="AL18" s="29">
        <v>21916443.79</v>
      </c>
      <c r="AM18" s="29">
        <v>0</v>
      </c>
      <c r="AN18" s="29">
        <v>0</v>
      </c>
      <c r="AO18" s="29">
        <v>0</v>
      </c>
      <c r="AP18" s="29">
        <v>2323606.11</v>
      </c>
      <c r="AQ18" s="29">
        <v>0</v>
      </c>
      <c r="AR18" s="29">
        <v>2305577.17</v>
      </c>
      <c r="AS18" s="29">
        <v>0</v>
      </c>
      <c r="AT18" s="29">
        <v>0</v>
      </c>
      <c r="AU18" s="29">
        <v>151202.66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79850299.2</v>
      </c>
      <c r="BV18" s="30">
        <f t="shared" si="0"/>
        <v>0</v>
      </c>
      <c r="BW18" s="30">
        <f t="shared" si="0"/>
        <v>83374366.74999999</v>
      </c>
    </row>
    <row r="19" spans="1:75" ht="14.25">
      <c r="A19" s="26">
        <f t="shared" si="2"/>
        <v>105</v>
      </c>
      <c r="B19" s="28" t="s">
        <v>76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4.25">
      <c r="A20" s="26">
        <f t="shared" si="2"/>
        <v>106</v>
      </c>
      <c r="B20" s="28" t="s">
        <v>77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4.25">
      <c r="A21" s="26">
        <f t="shared" si="2"/>
        <v>107</v>
      </c>
      <c r="B21" s="28" t="s">
        <v>78</v>
      </c>
      <c r="C21" s="29">
        <v>5023087.77</v>
      </c>
      <c r="D21" s="29">
        <v>0</v>
      </c>
      <c r="E21" s="29">
        <v>5027648.54</v>
      </c>
      <c r="F21" s="29">
        <v>15778.79</v>
      </c>
      <c r="G21" s="29">
        <v>0</v>
      </c>
      <c r="H21" s="29">
        <v>15778.79</v>
      </c>
      <c r="I21" s="29">
        <v>0</v>
      </c>
      <c r="J21" s="29">
        <v>0</v>
      </c>
      <c r="K21" s="29">
        <v>0</v>
      </c>
      <c r="L21" s="29">
        <v>1744893.71</v>
      </c>
      <c r="M21" s="29">
        <v>0</v>
      </c>
      <c r="N21" s="29">
        <v>1745632.28</v>
      </c>
      <c r="O21" s="29">
        <v>982238.78</v>
      </c>
      <c r="P21" s="29">
        <v>0</v>
      </c>
      <c r="Q21" s="29">
        <v>982238.78</v>
      </c>
      <c r="R21" s="29">
        <v>660284.01</v>
      </c>
      <c r="S21" s="29">
        <v>0</v>
      </c>
      <c r="T21" s="29">
        <v>660894.35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4312743.15</v>
      </c>
      <c r="AB21" s="29">
        <v>0</v>
      </c>
      <c r="AC21" s="29">
        <v>4316908.15</v>
      </c>
      <c r="AD21" s="29">
        <v>15328489.9</v>
      </c>
      <c r="AE21" s="29">
        <v>0</v>
      </c>
      <c r="AF21" s="29">
        <v>15339644.12</v>
      </c>
      <c r="AG21" s="29">
        <v>0</v>
      </c>
      <c r="AH21" s="29">
        <v>0</v>
      </c>
      <c r="AI21" s="29">
        <v>0</v>
      </c>
      <c r="AJ21" s="29">
        <v>488888.12</v>
      </c>
      <c r="AK21" s="29">
        <v>0</v>
      </c>
      <c r="AL21" s="29">
        <v>489213.17</v>
      </c>
      <c r="AM21" s="29">
        <v>0</v>
      </c>
      <c r="AN21" s="29">
        <v>0</v>
      </c>
      <c r="AO21" s="29">
        <v>0</v>
      </c>
      <c r="AP21" s="29">
        <v>336954.1</v>
      </c>
      <c r="AQ21" s="29">
        <v>0</v>
      </c>
      <c r="AR21" s="29">
        <v>336954.1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11531.78</v>
      </c>
      <c r="AZ21" s="29">
        <v>0</v>
      </c>
      <c r="BA21" s="29">
        <v>11531.78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3162362.03</v>
      </c>
      <c r="BL21" s="29">
        <v>0</v>
      </c>
      <c r="BM21" s="29">
        <v>3125999.24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32067252.140000004</v>
      </c>
      <c r="BV21" s="30">
        <f t="shared" si="0"/>
        <v>0</v>
      </c>
      <c r="BW21" s="30">
        <f t="shared" si="0"/>
        <v>32052443.300000004</v>
      </c>
    </row>
    <row r="22" spans="1:75" ht="14.25">
      <c r="A22" s="26">
        <f t="shared" si="2"/>
        <v>108</v>
      </c>
      <c r="B22" s="28" t="s">
        <v>79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4.25">
      <c r="A23" s="26">
        <f t="shared" si="2"/>
        <v>109</v>
      </c>
      <c r="B23" s="28" t="s">
        <v>80</v>
      </c>
      <c r="C23" s="29">
        <v>5287168.37</v>
      </c>
      <c r="D23" s="29">
        <v>0</v>
      </c>
      <c r="E23" s="29">
        <v>4165463.74</v>
      </c>
      <c r="F23" s="29">
        <v>0</v>
      </c>
      <c r="G23" s="29">
        <v>0</v>
      </c>
      <c r="H23" s="29">
        <v>0</v>
      </c>
      <c r="I23" s="29">
        <v>67300</v>
      </c>
      <c r="J23" s="29">
        <v>0</v>
      </c>
      <c r="K23" s="29">
        <v>46983.31</v>
      </c>
      <c r="L23" s="29">
        <v>15000</v>
      </c>
      <c r="M23" s="29">
        <v>0</v>
      </c>
      <c r="N23" s="29">
        <v>16792.94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8957.22</v>
      </c>
      <c r="AB23" s="29">
        <v>0</v>
      </c>
      <c r="AC23" s="29">
        <v>8957.22</v>
      </c>
      <c r="AD23" s="29">
        <v>4450.98</v>
      </c>
      <c r="AE23" s="29">
        <v>0</v>
      </c>
      <c r="AF23" s="29">
        <v>4450.98</v>
      </c>
      <c r="AG23" s="29">
        <v>0</v>
      </c>
      <c r="AH23" s="29">
        <v>0</v>
      </c>
      <c r="AI23" s="29">
        <v>0</v>
      </c>
      <c r="AJ23" s="29">
        <v>107751.59</v>
      </c>
      <c r="AK23" s="29">
        <v>0</v>
      </c>
      <c r="AL23" s="29">
        <v>104914.81</v>
      </c>
      <c r="AM23" s="29">
        <v>0</v>
      </c>
      <c r="AN23" s="29">
        <v>0</v>
      </c>
      <c r="AO23" s="29">
        <v>0</v>
      </c>
      <c r="AP23" s="29">
        <v>2252476.64</v>
      </c>
      <c r="AQ23" s="29">
        <v>0</v>
      </c>
      <c r="AR23" s="29">
        <v>2252071.96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7743104.800000001</v>
      </c>
      <c r="BV23" s="30">
        <f t="shared" si="0"/>
        <v>0</v>
      </c>
      <c r="BW23" s="30">
        <f t="shared" si="0"/>
        <v>6599634.96</v>
      </c>
    </row>
    <row r="24" spans="1:75" ht="14.25">
      <c r="A24" s="26">
        <f t="shared" si="2"/>
        <v>110</v>
      </c>
      <c r="B24" s="28" t="s">
        <v>81</v>
      </c>
      <c r="C24" s="29">
        <v>5101261.81</v>
      </c>
      <c r="D24" s="29">
        <v>30963397.21</v>
      </c>
      <c r="E24" s="29">
        <v>5299762.05</v>
      </c>
      <c r="F24" s="29">
        <v>0</v>
      </c>
      <c r="G24" s="29">
        <v>0</v>
      </c>
      <c r="H24" s="29">
        <v>0</v>
      </c>
      <c r="I24" s="29">
        <v>140199.51</v>
      </c>
      <c r="J24" s="29">
        <v>19322.19</v>
      </c>
      <c r="K24" s="29">
        <v>110018.25</v>
      </c>
      <c r="L24" s="29">
        <v>85066</v>
      </c>
      <c r="M24" s="29">
        <v>29281.39</v>
      </c>
      <c r="N24" s="29">
        <v>105426.21</v>
      </c>
      <c r="O24" s="29">
        <v>169430</v>
      </c>
      <c r="P24" s="29">
        <v>33464.31</v>
      </c>
      <c r="Q24" s="29">
        <v>228323.3</v>
      </c>
      <c r="R24" s="29">
        <v>900</v>
      </c>
      <c r="S24" s="29">
        <v>0</v>
      </c>
      <c r="T24" s="29">
        <v>640.64</v>
      </c>
      <c r="U24" s="29">
        <v>74900</v>
      </c>
      <c r="V24" s="29">
        <v>47699.6</v>
      </c>
      <c r="W24" s="29">
        <v>7335.2</v>
      </c>
      <c r="X24" s="29">
        <v>6010</v>
      </c>
      <c r="Y24" s="29">
        <v>124441.72</v>
      </c>
      <c r="Z24" s="29">
        <v>4278.04</v>
      </c>
      <c r="AA24" s="29">
        <v>461980.89</v>
      </c>
      <c r="AB24" s="29">
        <v>84079.67</v>
      </c>
      <c r="AC24" s="29">
        <v>487217.84</v>
      </c>
      <c r="AD24" s="29">
        <v>889010.53</v>
      </c>
      <c r="AE24" s="29">
        <v>849666.59</v>
      </c>
      <c r="AF24" s="29">
        <v>666883.32</v>
      </c>
      <c r="AG24" s="29">
        <v>17960</v>
      </c>
      <c r="AH24" s="29">
        <v>0</v>
      </c>
      <c r="AI24" s="29">
        <v>12784.34</v>
      </c>
      <c r="AJ24" s="29">
        <v>164264.28</v>
      </c>
      <c r="AK24" s="29">
        <v>2996676.01</v>
      </c>
      <c r="AL24" s="29">
        <v>157048.37</v>
      </c>
      <c r="AM24" s="29">
        <v>760</v>
      </c>
      <c r="AN24" s="29">
        <v>0</v>
      </c>
      <c r="AO24" s="29">
        <v>540.98</v>
      </c>
      <c r="AP24" s="29">
        <v>13502.93</v>
      </c>
      <c r="AQ24" s="29">
        <v>193851.63</v>
      </c>
      <c r="AR24" s="29">
        <v>148397.66</v>
      </c>
      <c r="AS24" s="29">
        <v>1560</v>
      </c>
      <c r="AT24" s="29">
        <v>0</v>
      </c>
      <c r="AU24" s="29">
        <v>1110.44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7126805.949999999</v>
      </c>
      <c r="BV24" s="30">
        <f t="shared" si="0"/>
        <v>35341880.32000001</v>
      </c>
      <c r="BW24" s="30">
        <f t="shared" si="0"/>
        <v>7229766.640000001</v>
      </c>
    </row>
    <row r="25" spans="1:75" s="33" customFormat="1" ht="15" thickBot="1">
      <c r="A25" s="70">
        <v>100</v>
      </c>
      <c r="B25" s="31" t="s">
        <v>82</v>
      </c>
      <c r="C25" s="32">
        <f aca="true" t="shared" si="3" ref="C25:BN25">SUM(C15:C24)</f>
        <v>160496114.93</v>
      </c>
      <c r="D25" s="32">
        <f t="shared" si="3"/>
        <v>30963397.21</v>
      </c>
      <c r="E25" s="32">
        <f t="shared" si="3"/>
        <v>161312238.72</v>
      </c>
      <c r="F25" s="32">
        <f t="shared" si="3"/>
        <v>45778.79</v>
      </c>
      <c r="G25" s="32">
        <f t="shared" si="3"/>
        <v>0</v>
      </c>
      <c r="H25" s="32">
        <f t="shared" si="3"/>
        <v>42961.7</v>
      </c>
      <c r="I25" s="32">
        <f t="shared" si="3"/>
        <v>61087219.57</v>
      </c>
      <c r="J25" s="32">
        <f t="shared" si="3"/>
        <v>19322.19</v>
      </c>
      <c r="K25" s="32">
        <f t="shared" si="3"/>
        <v>58813718.67</v>
      </c>
      <c r="L25" s="32">
        <f t="shared" si="3"/>
        <v>73129439.53999999</v>
      </c>
      <c r="M25" s="32">
        <f t="shared" si="3"/>
        <v>29281.39</v>
      </c>
      <c r="N25" s="32">
        <f t="shared" si="3"/>
        <v>70518883.61</v>
      </c>
      <c r="O25" s="32">
        <f t="shared" si="3"/>
        <v>32910122.440000005</v>
      </c>
      <c r="P25" s="32">
        <f t="shared" si="3"/>
        <v>33464.31</v>
      </c>
      <c r="Q25" s="32">
        <f t="shared" si="3"/>
        <v>29711135.49</v>
      </c>
      <c r="R25" s="32">
        <f t="shared" si="3"/>
        <v>4816415.279999999</v>
      </c>
      <c r="S25" s="32">
        <f t="shared" si="3"/>
        <v>0</v>
      </c>
      <c r="T25" s="32">
        <f t="shared" si="3"/>
        <v>4665064.31</v>
      </c>
      <c r="U25" s="32">
        <f t="shared" si="3"/>
        <v>15251852.86</v>
      </c>
      <c r="V25" s="32">
        <f t="shared" si="3"/>
        <v>47699.6</v>
      </c>
      <c r="W25" s="32">
        <f t="shared" si="3"/>
        <v>15041677.299999999</v>
      </c>
      <c r="X25" s="32">
        <f t="shared" si="3"/>
        <v>1882454.78</v>
      </c>
      <c r="Y25" s="32">
        <f t="shared" si="3"/>
        <v>124441.72</v>
      </c>
      <c r="Z25" s="32">
        <f t="shared" si="3"/>
        <v>1724805.95</v>
      </c>
      <c r="AA25" s="32">
        <f t="shared" si="3"/>
        <v>187487658.42</v>
      </c>
      <c r="AB25" s="32">
        <f t="shared" si="3"/>
        <v>84079.67</v>
      </c>
      <c r="AC25" s="32">
        <f t="shared" si="3"/>
        <v>187593804.95000002</v>
      </c>
      <c r="AD25" s="32">
        <f t="shared" si="3"/>
        <v>79205857.43</v>
      </c>
      <c r="AE25" s="32">
        <f t="shared" si="3"/>
        <v>849666.59</v>
      </c>
      <c r="AF25" s="32">
        <f t="shared" si="3"/>
        <v>85246886.39999999</v>
      </c>
      <c r="AG25" s="32">
        <f t="shared" si="3"/>
        <v>2613920.0999999996</v>
      </c>
      <c r="AH25" s="32">
        <f t="shared" si="3"/>
        <v>0</v>
      </c>
      <c r="AI25" s="32">
        <f t="shared" si="3"/>
        <v>2283144.87</v>
      </c>
      <c r="AJ25" s="32">
        <f t="shared" si="3"/>
        <v>132704326.02000001</v>
      </c>
      <c r="AK25" s="32">
        <f t="shared" si="3"/>
        <v>2996676.01</v>
      </c>
      <c r="AL25" s="32">
        <f t="shared" si="3"/>
        <v>124106225.14999999</v>
      </c>
      <c r="AM25" s="32">
        <f t="shared" si="3"/>
        <v>963913.45</v>
      </c>
      <c r="AN25" s="32">
        <f t="shared" si="3"/>
        <v>0</v>
      </c>
      <c r="AO25" s="32">
        <f t="shared" si="3"/>
        <v>852059.38</v>
      </c>
      <c r="AP25" s="32">
        <f t="shared" si="3"/>
        <v>17606889.29</v>
      </c>
      <c r="AQ25" s="32">
        <f t="shared" si="3"/>
        <v>193851.63</v>
      </c>
      <c r="AR25" s="32">
        <f t="shared" si="3"/>
        <v>17285517.240000002</v>
      </c>
      <c r="AS25" s="32">
        <f t="shared" si="3"/>
        <v>1275855.99</v>
      </c>
      <c r="AT25" s="32">
        <f t="shared" si="3"/>
        <v>0</v>
      </c>
      <c r="AU25" s="32">
        <f t="shared" si="3"/>
        <v>1830132.2999999998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1139758.28</v>
      </c>
      <c r="AZ25" s="32">
        <f t="shared" si="3"/>
        <v>0</v>
      </c>
      <c r="BA25" s="32">
        <f t="shared" si="3"/>
        <v>993087.27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3162362.03</v>
      </c>
      <c r="BL25" s="32">
        <f t="shared" si="3"/>
        <v>0</v>
      </c>
      <c r="BM25" s="32">
        <f t="shared" si="3"/>
        <v>3125999.24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775779939.2</v>
      </c>
      <c r="BV25" s="32">
        <f t="shared" si="4"/>
        <v>35341880.32000001</v>
      </c>
      <c r="BW25" s="32">
        <f t="shared" si="4"/>
        <v>765147342.5499998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3.5">
      <c r="A27" s="50"/>
      <c r="B27" s="48" t="s">
        <v>83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4.25">
      <c r="A28" s="26">
        <v>201</v>
      </c>
      <c r="B28" s="28" t="s">
        <v>84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4.25">
      <c r="A29" s="26">
        <f>A28+1</f>
        <v>202</v>
      </c>
      <c r="B29" s="28" t="s">
        <v>85</v>
      </c>
      <c r="C29" s="29">
        <v>19618956.7</v>
      </c>
      <c r="D29" s="29">
        <v>0</v>
      </c>
      <c r="E29" s="29">
        <v>16890323.88</v>
      </c>
      <c r="F29" s="29">
        <v>0</v>
      </c>
      <c r="G29" s="29">
        <v>0</v>
      </c>
      <c r="H29" s="29">
        <v>0</v>
      </c>
      <c r="I29" s="29">
        <v>810649.13</v>
      </c>
      <c r="J29" s="29">
        <v>0</v>
      </c>
      <c r="K29" s="29">
        <v>1404734.44</v>
      </c>
      <c r="L29" s="29">
        <v>5164432.08</v>
      </c>
      <c r="M29" s="29">
        <v>0</v>
      </c>
      <c r="N29" s="29">
        <v>5170072.7</v>
      </c>
      <c r="O29" s="29">
        <v>4730657.57</v>
      </c>
      <c r="P29" s="29">
        <v>0</v>
      </c>
      <c r="Q29" s="29">
        <v>5021332.66</v>
      </c>
      <c r="R29" s="29">
        <v>7146043.83</v>
      </c>
      <c r="S29" s="29">
        <v>0</v>
      </c>
      <c r="T29" s="29">
        <v>4448359.61</v>
      </c>
      <c r="U29" s="29">
        <v>4999.99</v>
      </c>
      <c r="V29" s="29">
        <v>0</v>
      </c>
      <c r="W29" s="29">
        <v>4999.99</v>
      </c>
      <c r="X29" s="29">
        <v>43509755.38</v>
      </c>
      <c r="Y29" s="29">
        <v>0</v>
      </c>
      <c r="Z29" s="29">
        <v>40142623.52</v>
      </c>
      <c r="AA29" s="29">
        <v>54858601.15</v>
      </c>
      <c r="AB29" s="29">
        <v>0</v>
      </c>
      <c r="AC29" s="29">
        <v>62106791.58</v>
      </c>
      <c r="AD29" s="29">
        <v>148486777.75</v>
      </c>
      <c r="AE29" s="29">
        <v>0</v>
      </c>
      <c r="AF29" s="29">
        <v>139233119.81</v>
      </c>
      <c r="AG29" s="29">
        <v>1957.55</v>
      </c>
      <c r="AH29" s="29">
        <v>0</v>
      </c>
      <c r="AI29" s="29">
        <v>134989.34</v>
      </c>
      <c r="AJ29" s="29">
        <v>15718830.87</v>
      </c>
      <c r="AK29" s="29">
        <v>0</v>
      </c>
      <c r="AL29" s="29">
        <v>14989585.61</v>
      </c>
      <c r="AM29" s="29">
        <v>2700.09</v>
      </c>
      <c r="AN29" s="29">
        <v>0</v>
      </c>
      <c r="AO29" s="29">
        <v>1781.27</v>
      </c>
      <c r="AP29" s="29">
        <v>619411.54</v>
      </c>
      <c r="AQ29" s="29">
        <v>0</v>
      </c>
      <c r="AR29" s="29">
        <v>811481.86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6863488.32</v>
      </c>
      <c r="AZ29" s="29">
        <v>0</v>
      </c>
      <c r="BA29" s="29">
        <v>8245293.13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307537261.95000005</v>
      </c>
      <c r="BV29" s="30">
        <f t="shared" si="5"/>
        <v>0</v>
      </c>
      <c r="BW29" s="30">
        <f t="shared" si="5"/>
        <v>298605489.4</v>
      </c>
    </row>
    <row r="30" spans="1:75" ht="14.25">
      <c r="A30" s="26">
        <f>A29+1</f>
        <v>203</v>
      </c>
      <c r="B30" s="28" t="s">
        <v>86</v>
      </c>
      <c r="C30" s="29">
        <v>2597327.98</v>
      </c>
      <c r="D30" s="29">
        <v>0</v>
      </c>
      <c r="E30" s="29">
        <v>1928039.39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1350000</v>
      </c>
      <c r="P30" s="29">
        <v>0</v>
      </c>
      <c r="Q30" s="29">
        <v>385000</v>
      </c>
      <c r="R30" s="29">
        <v>366073.9</v>
      </c>
      <c r="S30" s="29">
        <v>0</v>
      </c>
      <c r="T30" s="29">
        <v>360261</v>
      </c>
      <c r="U30" s="29">
        <v>0</v>
      </c>
      <c r="V30" s="29">
        <v>0</v>
      </c>
      <c r="W30" s="29">
        <v>0</v>
      </c>
      <c r="X30" s="29">
        <v>3245476.84</v>
      </c>
      <c r="Y30" s="29">
        <v>0</v>
      </c>
      <c r="Z30" s="29">
        <v>2658035.75</v>
      </c>
      <c r="AA30" s="29">
        <v>19257847.68</v>
      </c>
      <c r="AB30" s="29">
        <v>0</v>
      </c>
      <c r="AC30" s="29">
        <v>18780263.84</v>
      </c>
      <c r="AD30" s="29">
        <v>28779444.89</v>
      </c>
      <c r="AE30" s="29">
        <v>0</v>
      </c>
      <c r="AF30" s="29">
        <v>29269028.47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1332414.64</v>
      </c>
      <c r="AQ30" s="29">
        <v>0</v>
      </c>
      <c r="AR30" s="29">
        <v>1617952.96</v>
      </c>
      <c r="AS30" s="29">
        <v>35380</v>
      </c>
      <c r="AT30" s="29">
        <v>0</v>
      </c>
      <c r="AU30" s="29">
        <v>61679.01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56963965.93</v>
      </c>
      <c r="BV30" s="30">
        <f t="shared" si="5"/>
        <v>0</v>
      </c>
      <c r="BW30" s="30">
        <f t="shared" si="5"/>
        <v>55060260.42</v>
      </c>
    </row>
    <row r="31" spans="1:75" ht="14.25">
      <c r="A31" s="26">
        <f>A30+1</f>
        <v>204</v>
      </c>
      <c r="B31" s="28" t="s">
        <v>87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4.25">
      <c r="A32" s="26">
        <f>A31+1</f>
        <v>205</v>
      </c>
      <c r="B32" s="28" t="s">
        <v>88</v>
      </c>
      <c r="C32" s="29">
        <v>360621.23</v>
      </c>
      <c r="D32" s="29">
        <v>19062381.68</v>
      </c>
      <c r="E32" s="29">
        <v>234961.23</v>
      </c>
      <c r="F32" s="29">
        <v>0</v>
      </c>
      <c r="G32" s="29">
        <v>5192.85</v>
      </c>
      <c r="H32" s="29">
        <v>0</v>
      </c>
      <c r="I32" s="29">
        <v>0</v>
      </c>
      <c r="J32" s="29">
        <v>262900.87</v>
      </c>
      <c r="K32" s="29">
        <v>0</v>
      </c>
      <c r="L32" s="29">
        <v>0</v>
      </c>
      <c r="M32" s="29">
        <v>3134397.39</v>
      </c>
      <c r="N32" s="29">
        <v>0</v>
      </c>
      <c r="O32" s="29">
        <v>0</v>
      </c>
      <c r="P32" s="29">
        <v>3521545.66</v>
      </c>
      <c r="Q32" s="29">
        <v>0</v>
      </c>
      <c r="R32" s="29">
        <v>0</v>
      </c>
      <c r="S32" s="29">
        <v>6988779.14</v>
      </c>
      <c r="T32" s="29">
        <v>0</v>
      </c>
      <c r="U32" s="29">
        <v>0</v>
      </c>
      <c r="V32" s="29">
        <v>402</v>
      </c>
      <c r="W32" s="29">
        <v>0</v>
      </c>
      <c r="X32" s="29">
        <v>0</v>
      </c>
      <c r="Y32" s="29">
        <v>63868718.07</v>
      </c>
      <c r="Z32" s="29">
        <v>0</v>
      </c>
      <c r="AA32" s="29">
        <v>0</v>
      </c>
      <c r="AB32" s="29">
        <v>101616523.89</v>
      </c>
      <c r="AC32" s="29">
        <v>0</v>
      </c>
      <c r="AD32" s="29">
        <v>219454.58</v>
      </c>
      <c r="AE32" s="29">
        <v>69914879.75</v>
      </c>
      <c r="AF32" s="29">
        <v>0</v>
      </c>
      <c r="AG32" s="29">
        <v>0</v>
      </c>
      <c r="AH32" s="29">
        <v>57972.8</v>
      </c>
      <c r="AI32" s="29">
        <v>0</v>
      </c>
      <c r="AJ32" s="29">
        <v>0</v>
      </c>
      <c r="AK32" s="29">
        <v>9829286.34</v>
      </c>
      <c r="AL32" s="29">
        <v>0</v>
      </c>
      <c r="AM32" s="29">
        <v>0</v>
      </c>
      <c r="AN32" s="29">
        <v>292484.9</v>
      </c>
      <c r="AO32" s="29">
        <v>0</v>
      </c>
      <c r="AP32" s="29">
        <v>0</v>
      </c>
      <c r="AQ32" s="29">
        <v>699481.43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1239.26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580075.8099999999</v>
      </c>
      <c r="BV32" s="30">
        <f t="shared" si="5"/>
        <v>279256186.03</v>
      </c>
      <c r="BW32" s="30">
        <f t="shared" si="5"/>
        <v>234961.23</v>
      </c>
    </row>
    <row r="33" spans="1:75" s="33" customFormat="1" ht="15" thickBot="1">
      <c r="A33" s="70">
        <v>200</v>
      </c>
      <c r="B33" s="31" t="s">
        <v>89</v>
      </c>
      <c r="C33" s="32">
        <f aca="true" t="shared" si="6" ref="C33:BN33">SUM(C28:C32)</f>
        <v>22576905.91</v>
      </c>
      <c r="D33" s="32">
        <f t="shared" si="6"/>
        <v>19062381.68</v>
      </c>
      <c r="E33" s="32">
        <f t="shared" si="6"/>
        <v>19053324.5</v>
      </c>
      <c r="F33" s="32">
        <f t="shared" si="6"/>
        <v>0</v>
      </c>
      <c r="G33" s="32">
        <f t="shared" si="6"/>
        <v>5192.85</v>
      </c>
      <c r="H33" s="32">
        <f t="shared" si="6"/>
        <v>0</v>
      </c>
      <c r="I33" s="32">
        <f t="shared" si="6"/>
        <v>810649.13</v>
      </c>
      <c r="J33" s="32">
        <f t="shared" si="6"/>
        <v>262900.87</v>
      </c>
      <c r="K33" s="32">
        <f t="shared" si="6"/>
        <v>1404734.44</v>
      </c>
      <c r="L33" s="32">
        <f t="shared" si="6"/>
        <v>5164432.08</v>
      </c>
      <c r="M33" s="32">
        <f t="shared" si="6"/>
        <v>3134397.39</v>
      </c>
      <c r="N33" s="32">
        <f t="shared" si="6"/>
        <v>5170072.7</v>
      </c>
      <c r="O33" s="32">
        <f t="shared" si="6"/>
        <v>6080657.57</v>
      </c>
      <c r="P33" s="32">
        <f t="shared" si="6"/>
        <v>3521545.66</v>
      </c>
      <c r="Q33" s="32">
        <f t="shared" si="6"/>
        <v>5406332.66</v>
      </c>
      <c r="R33" s="32">
        <f t="shared" si="6"/>
        <v>7512117.73</v>
      </c>
      <c r="S33" s="32">
        <f t="shared" si="6"/>
        <v>6988779.14</v>
      </c>
      <c r="T33" s="32">
        <f t="shared" si="6"/>
        <v>4808620.61</v>
      </c>
      <c r="U33" s="32">
        <f t="shared" si="6"/>
        <v>4999.99</v>
      </c>
      <c r="V33" s="32">
        <f t="shared" si="6"/>
        <v>402</v>
      </c>
      <c r="W33" s="32">
        <f t="shared" si="6"/>
        <v>4999.99</v>
      </c>
      <c r="X33" s="32">
        <f t="shared" si="6"/>
        <v>46755232.22</v>
      </c>
      <c r="Y33" s="32">
        <f t="shared" si="6"/>
        <v>63868718.07</v>
      </c>
      <c r="Z33" s="32">
        <f t="shared" si="6"/>
        <v>42800659.27</v>
      </c>
      <c r="AA33" s="32">
        <f t="shared" si="6"/>
        <v>74116448.83</v>
      </c>
      <c r="AB33" s="32">
        <f t="shared" si="6"/>
        <v>101616523.89</v>
      </c>
      <c r="AC33" s="32">
        <f t="shared" si="6"/>
        <v>80887055.42</v>
      </c>
      <c r="AD33" s="32">
        <f t="shared" si="6"/>
        <v>177485677.22</v>
      </c>
      <c r="AE33" s="32">
        <f t="shared" si="6"/>
        <v>69914879.75</v>
      </c>
      <c r="AF33" s="32">
        <f t="shared" si="6"/>
        <v>168502148.28</v>
      </c>
      <c r="AG33" s="32">
        <f t="shared" si="6"/>
        <v>1957.55</v>
      </c>
      <c r="AH33" s="32">
        <f t="shared" si="6"/>
        <v>57972.8</v>
      </c>
      <c r="AI33" s="32">
        <f t="shared" si="6"/>
        <v>134989.34</v>
      </c>
      <c r="AJ33" s="32">
        <f t="shared" si="6"/>
        <v>15718830.87</v>
      </c>
      <c r="AK33" s="32">
        <f t="shared" si="6"/>
        <v>9829286.34</v>
      </c>
      <c r="AL33" s="32">
        <f t="shared" si="6"/>
        <v>14989585.61</v>
      </c>
      <c r="AM33" s="32">
        <f t="shared" si="6"/>
        <v>2700.09</v>
      </c>
      <c r="AN33" s="32">
        <f t="shared" si="6"/>
        <v>292484.9</v>
      </c>
      <c r="AO33" s="32">
        <f t="shared" si="6"/>
        <v>1781.27</v>
      </c>
      <c r="AP33" s="32">
        <f t="shared" si="6"/>
        <v>1951826.18</v>
      </c>
      <c r="AQ33" s="32">
        <f t="shared" si="6"/>
        <v>699481.43</v>
      </c>
      <c r="AR33" s="32">
        <f t="shared" si="6"/>
        <v>2429434.82</v>
      </c>
      <c r="AS33" s="32">
        <f t="shared" si="6"/>
        <v>35380</v>
      </c>
      <c r="AT33" s="32">
        <f t="shared" si="6"/>
        <v>0</v>
      </c>
      <c r="AU33" s="32">
        <f t="shared" si="6"/>
        <v>61679.01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6863488.32</v>
      </c>
      <c r="AZ33" s="32">
        <f t="shared" si="6"/>
        <v>1239.26</v>
      </c>
      <c r="BA33" s="32">
        <f t="shared" si="6"/>
        <v>8245293.13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365081303.69000006</v>
      </c>
      <c r="BV33" s="32">
        <f t="shared" si="7"/>
        <v>279256186.03</v>
      </c>
      <c r="BW33" s="32">
        <f t="shared" si="7"/>
        <v>353900711.05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3.5">
      <c r="A35" s="50"/>
      <c r="B35" s="48" t="s">
        <v>90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4.25">
      <c r="A36" s="26">
        <v>301</v>
      </c>
      <c r="B36" s="28" t="s">
        <v>91</v>
      </c>
      <c r="C36" s="29">
        <v>326874</v>
      </c>
      <c r="D36" s="29">
        <v>0</v>
      </c>
      <c r="E36" s="29">
        <v>1980987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326874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1980987</v>
      </c>
    </row>
    <row r="37" spans="1:75" ht="14.25">
      <c r="A37" s="26">
        <f>A36+1</f>
        <v>302</v>
      </c>
      <c r="B37" s="28" t="s">
        <v>92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800000</v>
      </c>
      <c r="P37" s="29">
        <v>0</v>
      </c>
      <c r="Q37" s="29">
        <v>800000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800000</v>
      </c>
      <c r="BV37" s="30">
        <f t="shared" si="8"/>
        <v>0</v>
      </c>
      <c r="BW37" s="30">
        <f t="shared" si="8"/>
        <v>800000</v>
      </c>
    </row>
    <row r="38" spans="1:75" ht="14.25">
      <c r="A38" s="26">
        <f>A37+1</f>
        <v>303</v>
      </c>
      <c r="B38" s="28" t="s">
        <v>93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4.25">
      <c r="A39" s="26">
        <f>A38+1</f>
        <v>304</v>
      </c>
      <c r="B39" s="28" t="s">
        <v>94</v>
      </c>
      <c r="C39" s="29">
        <v>11946948.91</v>
      </c>
      <c r="D39" s="29">
        <v>0</v>
      </c>
      <c r="E39" s="29">
        <v>11946948.91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11946948.91</v>
      </c>
      <c r="BV39" s="30">
        <f t="shared" si="8"/>
        <v>0</v>
      </c>
      <c r="BW39" s="30">
        <f t="shared" si="8"/>
        <v>11946948.91</v>
      </c>
    </row>
    <row r="40" spans="1:75" s="33" customFormat="1" ht="15" thickBot="1">
      <c r="A40" s="70">
        <v>300</v>
      </c>
      <c r="B40" s="31" t="s">
        <v>95</v>
      </c>
      <c r="C40" s="32">
        <f aca="true" t="shared" si="9" ref="C40:BN40">SUM(C36:C39)</f>
        <v>12273822.91</v>
      </c>
      <c r="D40" s="32">
        <f t="shared" si="9"/>
        <v>0</v>
      </c>
      <c r="E40" s="32">
        <f t="shared" si="9"/>
        <v>13927935.91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800000</v>
      </c>
      <c r="P40" s="32">
        <f t="shared" si="9"/>
        <v>0</v>
      </c>
      <c r="Q40" s="32">
        <f t="shared" si="9"/>
        <v>800000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13073822.91</v>
      </c>
      <c r="BV40" s="32">
        <f t="shared" si="10"/>
        <v>0</v>
      </c>
      <c r="BW40" s="32">
        <f t="shared" si="10"/>
        <v>14727935.91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3.5">
      <c r="A42" s="50"/>
      <c r="B42" s="48" t="s">
        <v>96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4.25">
      <c r="A43" s="26">
        <v>401</v>
      </c>
      <c r="B43" s="28" t="s">
        <v>97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20818146.26</v>
      </c>
      <c r="BL43" s="29">
        <v>0</v>
      </c>
      <c r="BM43" s="29">
        <v>20818146.26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20818146.26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20818146.26</v>
      </c>
    </row>
    <row r="44" spans="1:75" ht="14.25">
      <c r="A44" s="26">
        <f>A43+1</f>
        <v>402</v>
      </c>
      <c r="B44" s="28" t="s">
        <v>98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95163.49</v>
      </c>
      <c r="BL44" s="29">
        <v>0</v>
      </c>
      <c r="BM44" s="29">
        <v>95163.49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95163.49</v>
      </c>
      <c r="BV44" s="30">
        <f t="shared" si="11"/>
        <v>0</v>
      </c>
      <c r="BW44" s="30">
        <f t="shared" si="11"/>
        <v>95163.49</v>
      </c>
    </row>
    <row r="45" spans="1:75" ht="14.25">
      <c r="A45" s="26">
        <f>A44+1</f>
        <v>403</v>
      </c>
      <c r="B45" s="28" t="s">
        <v>99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41446015.01</v>
      </c>
      <c r="BL45" s="29">
        <v>0</v>
      </c>
      <c r="BM45" s="29">
        <v>41424461.06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41446015.01</v>
      </c>
      <c r="BV45" s="30">
        <f t="shared" si="11"/>
        <v>0</v>
      </c>
      <c r="BW45" s="30">
        <f t="shared" si="11"/>
        <v>41424461.06</v>
      </c>
    </row>
    <row r="46" spans="1:75" ht="14.25">
      <c r="A46" s="26">
        <f>A45+1</f>
        <v>404</v>
      </c>
      <c r="B46" s="28" t="s">
        <v>100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" thickBot="1">
      <c r="A47" s="70">
        <v>400</v>
      </c>
      <c r="B47" s="31" t="s">
        <v>101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62359324.76</v>
      </c>
      <c r="BL47" s="32">
        <f t="shared" si="12"/>
        <v>0</v>
      </c>
      <c r="BM47" s="32">
        <f t="shared" si="12"/>
        <v>62337770.81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62359324.76</v>
      </c>
      <c r="BV47" s="32">
        <f t="shared" si="13"/>
        <v>0</v>
      </c>
      <c r="BW47" s="32">
        <f t="shared" si="13"/>
        <v>62337770.81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3.5">
      <c r="A49" s="50"/>
      <c r="B49" s="48" t="s">
        <v>102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4.25">
      <c r="A50" s="26">
        <v>501</v>
      </c>
      <c r="B50" s="28" t="s">
        <v>103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" thickBot="1">
      <c r="A51" s="70">
        <v>500</v>
      </c>
      <c r="B51" s="31" t="s">
        <v>104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3.5">
      <c r="A53" s="50"/>
      <c r="B53" s="48" t="s">
        <v>105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4.25">
      <c r="A54" s="26">
        <v>701</v>
      </c>
      <c r="B54" s="28" t="s">
        <v>106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127226573.26</v>
      </c>
      <c r="BR54" s="29">
        <v>0</v>
      </c>
      <c r="BS54" s="29">
        <v>123802086.9</v>
      </c>
      <c r="BT54" s="29"/>
      <c r="BU54" s="30">
        <f aca="true" t="shared" si="16" ref="BU54:BW56">+C54+F54+I54+L54+O54+R54+U54+X54+AA54+AD54+AG54+AJ54+AM54+AP54+AS54+AV54+AY54+BB54+BE54+BH54+BK54+BN54+BQ54</f>
        <v>127226573.26</v>
      </c>
      <c r="BV54" s="30">
        <f t="shared" si="16"/>
        <v>0</v>
      </c>
      <c r="BW54" s="30">
        <f t="shared" si="16"/>
        <v>123802086.9</v>
      </c>
    </row>
    <row r="55" spans="1:75" ht="14.25">
      <c r="A55" s="26">
        <f>A54+1</f>
        <v>702</v>
      </c>
      <c r="B55" s="28" t="s">
        <v>107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5595547.35</v>
      </c>
      <c r="BR55" s="29">
        <v>0</v>
      </c>
      <c r="BS55" s="29">
        <v>4534310.59</v>
      </c>
      <c r="BT55" s="29"/>
      <c r="BU55" s="30">
        <f t="shared" si="16"/>
        <v>5595547.35</v>
      </c>
      <c r="BV55" s="30">
        <f t="shared" si="16"/>
        <v>0</v>
      </c>
      <c r="BW55" s="30">
        <f t="shared" si="16"/>
        <v>4534310.59</v>
      </c>
    </row>
    <row r="56" spans="1:75" s="33" customFormat="1" ht="15" thickBot="1">
      <c r="A56" s="70">
        <v>700</v>
      </c>
      <c r="B56" s="31" t="s">
        <v>108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132822120.61</v>
      </c>
      <c r="BR56" s="32">
        <f>SUM(BR54:BR55)</f>
        <v>0</v>
      </c>
      <c r="BS56" s="32">
        <f>SUM(BS54:BS55)</f>
        <v>128336397.49000001</v>
      </c>
      <c r="BT56" s="32"/>
      <c r="BU56" s="30">
        <f t="shared" si="16"/>
        <v>132822120.61</v>
      </c>
      <c r="BV56" s="30">
        <f t="shared" si="16"/>
        <v>0</v>
      </c>
      <c r="BW56" s="30">
        <f t="shared" si="16"/>
        <v>128336397.49000001</v>
      </c>
    </row>
    <row r="57" spans="1:75" ht="15" thickBot="1" thickTop="1">
      <c r="A57" s="36"/>
      <c r="B57" s="37" t="s">
        <v>109</v>
      </c>
      <c r="C57" s="38">
        <f aca="true" t="shared" si="18" ref="C57:BN57">+C25+C33+C40+C47+C51+C56</f>
        <v>195346843.75</v>
      </c>
      <c r="D57" s="38">
        <f t="shared" si="18"/>
        <v>50025778.89</v>
      </c>
      <c r="E57" s="38">
        <f t="shared" si="18"/>
        <v>194293499.13</v>
      </c>
      <c r="F57" s="38">
        <f t="shared" si="18"/>
        <v>45778.79</v>
      </c>
      <c r="G57" s="38">
        <f t="shared" si="18"/>
        <v>5192.85</v>
      </c>
      <c r="H57" s="38">
        <f t="shared" si="18"/>
        <v>42961.7</v>
      </c>
      <c r="I57" s="38">
        <f t="shared" si="18"/>
        <v>61897868.7</v>
      </c>
      <c r="J57" s="38">
        <f t="shared" si="18"/>
        <v>282223.06</v>
      </c>
      <c r="K57" s="38">
        <f t="shared" si="18"/>
        <v>60218453.11</v>
      </c>
      <c r="L57" s="38">
        <f t="shared" si="18"/>
        <v>78293871.61999999</v>
      </c>
      <c r="M57" s="38">
        <f t="shared" si="18"/>
        <v>3163678.7800000003</v>
      </c>
      <c r="N57" s="38">
        <f t="shared" si="18"/>
        <v>75688956.31</v>
      </c>
      <c r="O57" s="38">
        <f t="shared" si="18"/>
        <v>39790780.010000005</v>
      </c>
      <c r="P57" s="38">
        <f t="shared" si="18"/>
        <v>3555009.97</v>
      </c>
      <c r="Q57" s="38">
        <f t="shared" si="18"/>
        <v>35917468.15</v>
      </c>
      <c r="R57" s="38">
        <f t="shared" si="18"/>
        <v>12328533.01</v>
      </c>
      <c r="S57" s="38">
        <f t="shared" si="18"/>
        <v>6988779.14</v>
      </c>
      <c r="T57" s="38">
        <f t="shared" si="18"/>
        <v>9473684.92</v>
      </c>
      <c r="U57" s="38">
        <f t="shared" si="18"/>
        <v>15256852.85</v>
      </c>
      <c r="V57" s="38">
        <f t="shared" si="18"/>
        <v>48101.6</v>
      </c>
      <c r="W57" s="38">
        <f t="shared" si="18"/>
        <v>15046677.29</v>
      </c>
      <c r="X57" s="38">
        <f t="shared" si="18"/>
        <v>48637687</v>
      </c>
      <c r="Y57" s="38">
        <f t="shared" si="18"/>
        <v>63993159.79</v>
      </c>
      <c r="Z57" s="38">
        <f t="shared" si="18"/>
        <v>44525465.220000006</v>
      </c>
      <c r="AA57" s="38">
        <f t="shared" si="18"/>
        <v>261604107.25</v>
      </c>
      <c r="AB57" s="38">
        <f t="shared" si="18"/>
        <v>101700603.56</v>
      </c>
      <c r="AC57" s="38">
        <f t="shared" si="18"/>
        <v>268480860.37</v>
      </c>
      <c r="AD57" s="38">
        <f t="shared" si="18"/>
        <v>256691534.65</v>
      </c>
      <c r="AE57" s="38">
        <f t="shared" si="18"/>
        <v>70764546.34</v>
      </c>
      <c r="AF57" s="38">
        <f t="shared" si="18"/>
        <v>253749034.68</v>
      </c>
      <c r="AG57" s="38">
        <f t="shared" si="18"/>
        <v>2615877.6499999994</v>
      </c>
      <c r="AH57" s="38">
        <f t="shared" si="18"/>
        <v>57972.8</v>
      </c>
      <c r="AI57" s="38">
        <f t="shared" si="18"/>
        <v>2418134.21</v>
      </c>
      <c r="AJ57" s="38">
        <f t="shared" si="18"/>
        <v>148423156.89000002</v>
      </c>
      <c r="AK57" s="38">
        <f t="shared" si="18"/>
        <v>12825962.35</v>
      </c>
      <c r="AL57" s="38">
        <f t="shared" si="18"/>
        <v>139095810.76</v>
      </c>
      <c r="AM57" s="38">
        <f t="shared" si="18"/>
        <v>966613.5399999999</v>
      </c>
      <c r="AN57" s="38">
        <f t="shared" si="18"/>
        <v>292484.9</v>
      </c>
      <c r="AO57" s="38">
        <f t="shared" si="18"/>
        <v>853840.65</v>
      </c>
      <c r="AP57" s="38">
        <f t="shared" si="18"/>
        <v>19558715.47</v>
      </c>
      <c r="AQ57" s="38">
        <f t="shared" si="18"/>
        <v>893333.06</v>
      </c>
      <c r="AR57" s="38">
        <f t="shared" si="18"/>
        <v>19714952.060000002</v>
      </c>
      <c r="AS57" s="38">
        <f t="shared" si="18"/>
        <v>1311235.99</v>
      </c>
      <c r="AT57" s="38">
        <f t="shared" si="18"/>
        <v>0</v>
      </c>
      <c r="AU57" s="38">
        <f t="shared" si="18"/>
        <v>1891811.3099999998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8003246.600000001</v>
      </c>
      <c r="AZ57" s="38">
        <f t="shared" si="18"/>
        <v>1239.26</v>
      </c>
      <c r="BA57" s="38">
        <f t="shared" si="18"/>
        <v>9238380.4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65521686.79</v>
      </c>
      <c r="BL57" s="38">
        <f t="shared" si="18"/>
        <v>0</v>
      </c>
      <c r="BM57" s="38">
        <f t="shared" si="18"/>
        <v>65463770.050000004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132822120.61</v>
      </c>
      <c r="BR57" s="38">
        <f t="shared" si="19"/>
        <v>0</v>
      </c>
      <c r="BS57" s="38">
        <f t="shared" si="19"/>
        <v>128336397.49000001</v>
      </c>
      <c r="BT57" s="38"/>
      <c r="BU57" s="38">
        <f>+BT12+BU25+BU33+BU40+BU47+BU51+BU56</f>
        <v>1349116511.17</v>
      </c>
      <c r="BV57" s="38">
        <f t="shared" si="19"/>
        <v>314598066.34999996</v>
      </c>
      <c r="BW57" s="38">
        <f t="shared" si="19"/>
        <v>1324450157.81</v>
      </c>
    </row>
    <row r="58" spans="1:75" ht="21" thickBot="1">
      <c r="A58" s="36"/>
      <c r="B58" s="37" t="s">
        <v>130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IF(Entrate!C69&gt;(BU57+BV57),Entrate!C69-(BU57+BV57),0)</f>
        <v>171626464.8900001</v>
      </c>
      <c r="BV58" s="32">
        <v>0</v>
      </c>
      <c r="BW58" s="32">
        <f>IF(Entrate!D69&gt;BW57,Entrate!D69-BW57,0)</f>
        <v>158471677.1099999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Davide  Della Godenza</cp:lastModifiedBy>
  <cp:lastPrinted>2015-03-02T13:25:41Z</cp:lastPrinted>
  <dcterms:created xsi:type="dcterms:W3CDTF">2000-01-20T08:39:24Z</dcterms:created>
  <dcterms:modified xsi:type="dcterms:W3CDTF">2024-04-15T10:39:59Z</dcterms:modified>
  <cp:category/>
  <cp:version/>
  <cp:contentType/>
  <cp:contentStatus/>
</cp:coreProperties>
</file>